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81" windowWidth="12120" windowHeight="4110" tabRatio="614" activeTab="4"/>
  </bookViews>
  <sheets>
    <sheet name="1.pielikums" sheetId="1" r:id="rId1"/>
    <sheet name="2.pielikums" sheetId="2" r:id="rId2"/>
    <sheet name="3.pielikums" sheetId="3" r:id="rId3"/>
    <sheet name="4.pielikums" sheetId="4" r:id="rId4"/>
    <sheet name="4.1 pielik." sheetId="5" r:id="rId5"/>
  </sheets>
  <externalReferences>
    <externalReference r:id="rId8"/>
  </externalReferences>
  <definedNames>
    <definedName name="_xlnm.Print_Area" localSheetId="3">'4.pielikums'!$A:$IV</definedName>
  </definedNames>
  <calcPr fullCalcOnLoad="1" fullPrecision="0"/>
</workbook>
</file>

<file path=xl/sharedStrings.xml><?xml version="1.0" encoding="utf-8"?>
<sst xmlns="http://schemas.openxmlformats.org/spreadsheetml/2006/main" count="401" uniqueCount="244">
  <si>
    <t xml:space="preserve">Ieguldījumu apliecības un tām pielīdzināmie </t>
  </si>
  <si>
    <t xml:space="preserve">PĀRĒJIE FINANŠU INSTRUMENTI KOPĀ </t>
  </si>
  <si>
    <t>(11000+...+13000)</t>
  </si>
  <si>
    <t xml:space="preserve">LATVIJAS REPUBLIKA KOPĀ </t>
  </si>
  <si>
    <t>1.daļa Latvijas Republika</t>
  </si>
  <si>
    <t xml:space="preserve">Parāda vērtspapīri un citi vērtspapīri ar fiksētu </t>
  </si>
  <si>
    <t>4.pielikums</t>
  </si>
  <si>
    <t>Ieguldījumu fonda ieguldījumu portfeļa pārskats</t>
  </si>
  <si>
    <t>(latos)</t>
  </si>
  <si>
    <t>2.daļa Pārējās valstis</t>
  </si>
  <si>
    <t>Kopā (22110+22120+22130)</t>
  </si>
  <si>
    <t>(21000+...+23000)</t>
  </si>
  <si>
    <t>IEGULDĪJUMU PORTFELIS</t>
  </si>
  <si>
    <t>(10000+20000)</t>
  </si>
  <si>
    <t>Atlīdzība līdzekļu pārvaldātājam</t>
  </si>
  <si>
    <t xml:space="preserve">Pārējie ieguldījumu plāna pārvaldes izdevumi </t>
  </si>
  <si>
    <t>Pārdoto ieguldījumu vērtības (pieaugums)/samazinājums,</t>
  </si>
  <si>
    <t>(0303+0304)</t>
  </si>
  <si>
    <t xml:space="preserve">Realizētais ieguldījumu vērtības pieaugums/(samazinājums) </t>
  </si>
  <si>
    <t>(0301–0302)</t>
  </si>
  <si>
    <t xml:space="preserve">Realizētā ieguldījumu pārdošanas peļņa/(zaudējumi)  </t>
  </si>
  <si>
    <t>UPDK 0651103</t>
  </si>
  <si>
    <t>Neto aktīvu kustības pārskats</t>
  </si>
  <si>
    <t xml:space="preserve">No Valsts sociālās apdrošināšanas aģentūras saņemtās </t>
  </si>
  <si>
    <t>naudas summa</t>
  </si>
  <si>
    <t>No Valsts sociālās apdrošināšanas aģentūras izmaksātās un</t>
  </si>
  <si>
    <t>izmaksājamās naudas summas</t>
  </si>
  <si>
    <t>Kopā (0200+0300-0400)</t>
  </si>
  <si>
    <t>Ieguldījumu plāna daļu skaits pārskata gada sākumā</t>
  </si>
  <si>
    <t>Ieguldījumu plāna daļu skaits pārskata gada beigās</t>
  </si>
  <si>
    <t xml:space="preserve">Neto aktīvi uz vienu ieguldījumu plāna daļu pārskata gada sākumā </t>
  </si>
  <si>
    <t xml:space="preserve">Tie rādītāji, kas ienākumu un izdevumu pārskata posteņu izkārtojumā uzrādīti iekavās, neto aktīvu kustības  pārskatā iekļaujami ar mīnus    </t>
  </si>
  <si>
    <t>zīmi</t>
  </si>
  <si>
    <t>Pozīcijas</t>
  </si>
  <si>
    <t>Vērts-</t>
  </si>
  <si>
    <t>papīru</t>
  </si>
  <si>
    <t>daudzums</t>
  </si>
  <si>
    <t>(gabalos)</t>
  </si>
  <si>
    <t xml:space="preserve">Iegādes </t>
  </si>
  <si>
    <t>vērtība</t>
  </si>
  <si>
    <t>Uzskaites</t>
  </si>
  <si>
    <t xml:space="preserve">pārskaita </t>
  </si>
  <si>
    <t>datumā</t>
  </si>
  <si>
    <t>vērtības attie-</t>
  </si>
  <si>
    <t xml:space="preserve">cība pret </t>
  </si>
  <si>
    <t>aktīvu kop-</t>
  </si>
  <si>
    <t xml:space="preserve">summu </t>
  </si>
  <si>
    <t>pārsk.datumā %</t>
  </si>
  <si>
    <t>ienākumu</t>
  </si>
  <si>
    <t xml:space="preserve">Parāda vērtspapīri un citi vērtspapīri ar fiksētu  </t>
  </si>
  <si>
    <t>vērtspapīri</t>
  </si>
  <si>
    <t>VAS Latvijas Hipotēku un Zemes banka</t>
  </si>
  <si>
    <t>AS Parekss banka</t>
  </si>
  <si>
    <t xml:space="preserve">Kopā </t>
  </si>
  <si>
    <t>Kopā</t>
  </si>
  <si>
    <t>Kopā (21110+21120+21130)</t>
  </si>
  <si>
    <t xml:space="preserve">   Kopā </t>
  </si>
  <si>
    <t>aktīvu kopsummu</t>
  </si>
  <si>
    <r>
      <t xml:space="preserve">Ieguldījumu sabiedrības nosaukums </t>
    </r>
    <r>
      <rPr>
        <b/>
        <sz val="9"/>
        <rFont val="Arial"/>
        <family val="2"/>
      </rPr>
      <t>"Hansa Fondi"</t>
    </r>
  </si>
  <si>
    <t>vērtības attiecība pret</t>
  </si>
  <si>
    <t>Parāda vērtspapīri un citi vērtspapīri ar fiksētu ienākumu</t>
  </si>
  <si>
    <t xml:space="preserve">Pārējās valstīs KOPĀ </t>
  </si>
  <si>
    <r>
      <t xml:space="preserve">Ieguldījumu plāna nosaukums </t>
    </r>
    <r>
      <rPr>
        <b/>
        <sz val="12"/>
        <rFont val="Arial"/>
        <family val="2"/>
      </rPr>
      <t>Dinamika</t>
    </r>
  </si>
  <si>
    <t xml:space="preserve">Ieguldījumu fonda pārvaldnieks  _________________    Kristiāns Miķelsons              </t>
  </si>
  <si>
    <t>Igaunija</t>
  </si>
  <si>
    <r>
      <t xml:space="preserve">Ieguldījumu plāna nosaukums </t>
    </r>
    <r>
      <rPr>
        <b/>
        <sz val="10"/>
        <rFont val="Arial"/>
        <family val="2"/>
      </rPr>
      <t>Dinamika</t>
    </r>
  </si>
  <si>
    <t>Neto aktīvi pārskata gada sākumā</t>
  </si>
  <si>
    <t xml:space="preserve">Ieguldījumu rezultātā gūtais neto aktīvu pieaugums/(samazinājums)1 </t>
  </si>
  <si>
    <t xml:space="preserve">Neto aktīvu pieaugums/(samazinājums) pārskata periodā </t>
  </si>
  <si>
    <t>3.pielikums</t>
  </si>
  <si>
    <t>Valsts un pašvaldību parāda vērtspapīri</t>
  </si>
  <si>
    <t>1. Latvijas valdība</t>
  </si>
  <si>
    <t>Komercsabiedrību parāda vērtspapīri</t>
  </si>
  <si>
    <t xml:space="preserve"> Pārējo emitentu vērtspapīri</t>
  </si>
  <si>
    <t>Kopā (11110+11120+11130)</t>
  </si>
  <si>
    <t>Nerealizētais ieguldījumu vērtības pieaugums/(samazinājums)</t>
  </si>
  <si>
    <t>Kopā (0305+0306)</t>
  </si>
  <si>
    <t>Ieguldījumu rezultātā gūtais neto aktīvu pieaugums/(samazinājums)</t>
  </si>
  <si>
    <t>(0100–0200+0300+0400–0500)</t>
  </si>
  <si>
    <t xml:space="preserve">kas atzīts iepriekšējos pārskata periodos </t>
  </si>
  <si>
    <t>0201</t>
  </si>
  <si>
    <t>0202</t>
  </si>
  <si>
    <t>0203</t>
  </si>
  <si>
    <t>0204</t>
  </si>
  <si>
    <t>0205</t>
  </si>
  <si>
    <t>0301</t>
  </si>
  <si>
    <t>0302</t>
  </si>
  <si>
    <t>0303</t>
  </si>
  <si>
    <t>0304</t>
  </si>
  <si>
    <t>0305</t>
  </si>
  <si>
    <t>0306</t>
  </si>
  <si>
    <t>Ārvalstu valūtas pārvērtēšanas peļņa/(zaudējumi)</t>
  </si>
  <si>
    <t>KOPĀ SAISTĪBAS (1000+...+1500)</t>
  </si>
  <si>
    <t>NETO AKTĪVI (0500–1600)</t>
  </si>
  <si>
    <t>Finansu ieguldījumi</t>
  </si>
  <si>
    <t xml:space="preserve">Tie rādītāji, kas ienākumu un izdevumu pārskata posteņu izkārtojumā uzrādīti iekavās, ienākumu un izdevumu pārskatā iekļaujami ar mīnus    </t>
  </si>
  <si>
    <t>2.pielikums</t>
  </si>
  <si>
    <t>LV0000570034  08.05.2007</t>
  </si>
  <si>
    <t>LV0000570026  26.01.2006</t>
  </si>
  <si>
    <t>LV0000570018  24.03.2005</t>
  </si>
  <si>
    <t>Jāiesnied Finanšu un kapitāla tirgus komisijai</t>
  </si>
  <si>
    <t xml:space="preserve">Neto aktīvi uz vienu ieguldījumu plāna daļu pārskata perioda beigās </t>
  </si>
  <si>
    <t>"Valsts fondēto pensiju shēmas līdzekļu pārvaldīšanas</t>
  </si>
  <si>
    <t>pārskatu sagatavošanas noteikumu"</t>
  </si>
  <si>
    <t>UPDK 0651101</t>
  </si>
  <si>
    <t>Ieguldījumu plāna aktīvu un saistību pārskats</t>
  </si>
  <si>
    <t>Atlikumi iepriek-</t>
  </si>
  <si>
    <t>šējā pārskata gada</t>
  </si>
  <si>
    <t>beigās</t>
  </si>
  <si>
    <t>Kopā (0301+0302)</t>
  </si>
  <si>
    <t>KOPĀ AKTĪVI (0100+...+0400)</t>
  </si>
  <si>
    <t>Atvasinātie līgumi</t>
  </si>
  <si>
    <t>Ieguldījumu plāna daļu dzēšanas parādi</t>
  </si>
  <si>
    <t>Ieguldījumu plāna ienākumu un izdevumu pārskats</t>
  </si>
  <si>
    <t>UPDK 0651102</t>
  </si>
  <si>
    <t>Procentu ienākumi par prasībām kredītiestādēm</t>
  </si>
  <si>
    <t>Procentu ienākumi par parāda vērtspapīriem</t>
  </si>
  <si>
    <t xml:space="preserve">               </t>
  </si>
  <si>
    <t xml:space="preserve">        </t>
  </si>
  <si>
    <t>1.pielikums</t>
  </si>
  <si>
    <r>
      <t xml:space="preserve">2. daļa </t>
    </r>
    <r>
      <rPr>
        <b/>
        <sz val="10"/>
        <rFont val="Arial"/>
        <family val="2"/>
      </rPr>
      <t xml:space="preserve">SAISTĪBAS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</t>
    </r>
  </si>
  <si>
    <t>Ieguldījumu sabiedrības valdes priekšsēdētājs ___________________  Raimonds Vesers</t>
  </si>
  <si>
    <t xml:space="preserve">                                                                                                                              </t>
  </si>
  <si>
    <t>UPDK 0651104</t>
  </si>
  <si>
    <t>FONDU BIRŽĀ TIRGOTIE VĒRTSPAPĪRI</t>
  </si>
  <si>
    <t>Komercsabiedrību kapitāla vērtspapīri</t>
  </si>
  <si>
    <t>Pārējo emitentu kapitāla vērtspapīri</t>
  </si>
  <si>
    <t>Kopā (11210+11220)</t>
  </si>
  <si>
    <t>Ieguldījumu fondu ieguldījumu apliecības</t>
  </si>
  <si>
    <t>FONDU BIRŽĀ TIRGOTIE VĒRTSPAPĪRI KOPĀ</t>
  </si>
  <si>
    <t>(11100+…+11400)</t>
  </si>
  <si>
    <t>PĀRĒJIE VĒRTSPAPĪRI</t>
  </si>
  <si>
    <t>Kopā (12110+12120)</t>
  </si>
  <si>
    <t xml:space="preserve">PĀRĒJIE VĒRTSPAPĪRI KOPĀ </t>
  </si>
  <si>
    <t>(12100+ …+12400)</t>
  </si>
  <si>
    <t>Termiņnoguldījumi kredītiestādēs</t>
  </si>
  <si>
    <t>FONDU BIRŽĀS TIRGOTIE VĒRTSPAPĪRI</t>
  </si>
  <si>
    <t>Emitenta</t>
  </si>
  <si>
    <t>(darījumu</t>
  </si>
  <si>
    <t>partnera)</t>
  </si>
  <si>
    <t>izcelsmes</t>
  </si>
  <si>
    <t>valsts</t>
  </si>
  <si>
    <t>Kopā (21210+21220)</t>
  </si>
  <si>
    <t xml:space="preserve"> KOPĀ (22100+...+22400)</t>
  </si>
  <si>
    <t>(22100+ …+22500)</t>
  </si>
  <si>
    <t>Nodokļi un nodevas</t>
  </si>
  <si>
    <t>Dividendes</t>
  </si>
  <si>
    <t xml:space="preserve">Akcijas  un citi vērtspapīri ar nefiksētu ienākumu  </t>
  </si>
  <si>
    <t xml:space="preserve">PĀRĒJIE FINANŠU INSTRUMENTI </t>
  </si>
  <si>
    <t>Pārējo emitentu parāda vērtspapīri</t>
  </si>
  <si>
    <t xml:space="preserve">Noguldījumi kredītiestādēs </t>
  </si>
  <si>
    <t>NEKUSTAMAIS ĪPAŠUMS</t>
  </si>
  <si>
    <t xml:space="preserve">  t.sk. apgrūtinātais nekustamais īpašums </t>
  </si>
  <si>
    <t>0100</t>
  </si>
  <si>
    <t>Pozīcijas nosaukums</t>
  </si>
  <si>
    <t>kods</t>
  </si>
  <si>
    <t>A</t>
  </si>
  <si>
    <t>B</t>
  </si>
  <si>
    <t>Prasības uz pieprasījumu pret kredītiestādēm</t>
  </si>
  <si>
    <t>Akcijas un citi vērtspapīri ar nefiksētu ienākumu</t>
  </si>
  <si>
    <t>Atvasinātie finanšu instrumenti</t>
  </si>
  <si>
    <t>Nākamo periodu izdevumi un uzkrātie ienākumi</t>
  </si>
  <si>
    <t>Nākamo periodu izdevumi</t>
  </si>
  <si>
    <t>Uzkrātie ienākumi</t>
  </si>
  <si>
    <t>Pārējie aktīvi</t>
  </si>
  <si>
    <t xml:space="preserve">       </t>
  </si>
  <si>
    <t>0200</t>
  </si>
  <si>
    <t>0300</t>
  </si>
  <si>
    <t>0400</t>
  </si>
  <si>
    <t>0500</t>
  </si>
  <si>
    <t>0600</t>
  </si>
  <si>
    <t>0700</t>
  </si>
  <si>
    <t>0101</t>
  </si>
  <si>
    <t>0102</t>
  </si>
  <si>
    <t>0103</t>
  </si>
  <si>
    <t>0104</t>
  </si>
  <si>
    <t>0800</t>
  </si>
  <si>
    <t>0900</t>
  </si>
  <si>
    <t>Saistības pret aktīvu pircējiem no repo darījumiem</t>
  </si>
  <si>
    <t>Nākamo periodu ienākumi un uzkrātie izdevumi</t>
  </si>
  <si>
    <t>Uzkrājumi saistībām un maksājumiem</t>
  </si>
  <si>
    <t>Pārējās saistības</t>
  </si>
  <si>
    <r>
      <t xml:space="preserve">Ieguldījumu sabiedrības nosaukums </t>
    </r>
    <r>
      <rPr>
        <b/>
        <sz val="10"/>
        <rFont val="Arial"/>
        <family val="2"/>
      </rPr>
      <t>"Hansa Fondi"</t>
    </r>
  </si>
  <si>
    <t>Reģistrācijas numurs 40003337582</t>
  </si>
  <si>
    <r>
      <t xml:space="preserve">1.daļa </t>
    </r>
    <r>
      <rPr>
        <b/>
        <sz val="10"/>
        <rFont val="Arial"/>
        <family val="2"/>
      </rPr>
      <t>AKTĪVI</t>
    </r>
  </si>
  <si>
    <t xml:space="preserve">Pozīcijas </t>
  </si>
  <si>
    <t xml:space="preserve">              </t>
  </si>
  <si>
    <t>Izpildītājs Inese Kivleniece 7024297, inese.kivleniece@hansabanka.lv</t>
  </si>
  <si>
    <t>IENĀKUMI</t>
  </si>
  <si>
    <t>Pārējie ienākumi</t>
  </si>
  <si>
    <t>Kopā (0101+...+0104)</t>
  </si>
  <si>
    <t>IZDEVUMI</t>
  </si>
  <si>
    <t>Atlīdzība turētājbankai</t>
  </si>
  <si>
    <t>Procentu izdevumi</t>
  </si>
  <si>
    <t>Pārējie izdevumi</t>
  </si>
  <si>
    <t>Kopā (0201+...+0205)</t>
  </si>
  <si>
    <t>IEGULDĪJUMU VĒRTĪBAS PIEAUGUMS/(SAMAZINĀJUMS)</t>
  </si>
  <si>
    <t xml:space="preserve">Pārskata perioda ienākumi no ieguldījumu pārdošanas </t>
  </si>
  <si>
    <t>Pārskata periodā pārdoto ieguldījumu iegādes vērtība</t>
  </si>
  <si>
    <t>Neto aktīvi pārskata perioda beigās (0100+0500)</t>
  </si>
  <si>
    <t>(0600:0800)</t>
  </si>
  <si>
    <t>(0100:0700)</t>
  </si>
  <si>
    <t>15 darbadienu laikā pēc pārskata datuma</t>
  </si>
  <si>
    <t>LV0000570017  14.02.2013</t>
  </si>
  <si>
    <t>2. Eesti Telekom</t>
  </si>
  <si>
    <t>3. Lietuvos Telekomas</t>
  </si>
  <si>
    <t>Lietuva</t>
  </si>
  <si>
    <t>1. AS Hansapank</t>
  </si>
  <si>
    <t>LV0000560035  29.08.2006</t>
  </si>
  <si>
    <t>Krievija</t>
  </si>
  <si>
    <t>1. Nordic Investment Bank obligācijas 25.07.2007</t>
  </si>
  <si>
    <t>Starpt.fin.instit.</t>
  </si>
  <si>
    <t xml:space="preserve">Ieguldījumu plāna pārvaldnieks  _________________    Kristiāns Miķelsons              </t>
  </si>
  <si>
    <t>Atlikumi 2004.gada</t>
  </si>
  <si>
    <t>attiec.mēneša beigās</t>
  </si>
  <si>
    <t>AS Nordea Bank Finland Plc.Latvijas filiāle</t>
  </si>
  <si>
    <t>Lielbritānijas valsts obligācijas</t>
  </si>
  <si>
    <t>Lielbritānija</t>
  </si>
  <si>
    <t xml:space="preserve">1.Mobile TeleSystems Finance S.A. 30.01.2008
(garantē “Мобильные ТелеСистемы”) </t>
  </si>
  <si>
    <t>Street TRACKS MSCI Pan Euro ETF</t>
  </si>
  <si>
    <t>Francija</t>
  </si>
  <si>
    <t>2. LHZB ķīlu zīmes  15.08.2006</t>
  </si>
  <si>
    <t>iShares S&amp;P 500</t>
  </si>
  <si>
    <t>Īrija</t>
  </si>
  <si>
    <t>Hansa Ida-Euroopa Aktsiafond</t>
  </si>
  <si>
    <t>1 SAF Tehnika</t>
  </si>
  <si>
    <t>LV 0000580025 02.04.2014</t>
  </si>
  <si>
    <t>AS Nord/LB Latvija</t>
  </si>
  <si>
    <t>AS Latvijas Unibanka</t>
  </si>
  <si>
    <t>AS Hansabanka</t>
  </si>
  <si>
    <t>decembris</t>
  </si>
  <si>
    <t>1. LHZB ķīlu zīmes  15.08.2008</t>
  </si>
  <si>
    <t>3. Baltic Trust Bank ķīlu zīmes 01.12.2007</t>
  </si>
  <si>
    <t>AS Māras banka</t>
  </si>
  <si>
    <t>Vācijas valsts obligācijas</t>
  </si>
  <si>
    <t>Vācija</t>
  </si>
  <si>
    <t>2.OAO "Газпром"  21.10.2009 
(dalība aizdevumā, emitents Salomon Brothers AG)</t>
  </si>
  <si>
    <t>3. ОАО "Тюменская нефтяная компания" 06.11.2007
(dalība aizdevumā, emitents Salomon Brothers AG)</t>
  </si>
  <si>
    <t>4. Vneštorgbank 11.12.2008</t>
  </si>
  <si>
    <t>Global Emerging Markets Equity Fund</t>
  </si>
  <si>
    <t>Luksemburga</t>
  </si>
  <si>
    <t>Balzac Japan Index Fund</t>
  </si>
  <si>
    <t>Balzac Canada Index Fund</t>
  </si>
  <si>
    <t>Balzac Australia Index Fund</t>
  </si>
</sst>
</file>

<file path=xl/styles.xml><?xml version="1.0" encoding="utf-8"?>
<styleSheet xmlns="http://schemas.openxmlformats.org/spreadsheetml/2006/main">
  <numFmts count="7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_(&quot;$&quot;* #,##0.000_);_(&quot;$&quot;* \(#,##0.000\);_(&quot;$&quot;* &quot;-&quot;??_);_(@_)"/>
    <numFmt numFmtId="192" formatCode="00000"/>
    <numFmt numFmtId="193" formatCode="0.0000000"/>
    <numFmt numFmtId="194" formatCode="0.000000"/>
    <numFmt numFmtId="195" formatCode="0.00000"/>
    <numFmt numFmtId="196" formatCode="0.00_);[Red]\(0.00\)"/>
    <numFmt numFmtId="197" formatCode="_(* #,##0.0_);_(* \(#,##0.0\);_(* &quot;-&quot;_);_(@_)"/>
    <numFmt numFmtId="198" formatCode="_(* #,##0.00_);_(* \(#,##0.00\);_(* &quot;-&quot;_);_(@_)"/>
    <numFmt numFmtId="199" formatCode="_(* #,##0.000_);_(* \(#,##0.000\);_(* &quot;-&quot;_);_(@_)"/>
    <numFmt numFmtId="200" formatCode="_(* #,##0.0000_);_(* \(#,##0.0000\);_(* &quot;-&quot;_);_(@_)"/>
    <numFmt numFmtId="201" formatCode="#,##0.0"/>
    <numFmt numFmtId="202" formatCode="mmmm\ d\,\ yyyy"/>
    <numFmt numFmtId="203" formatCode="#,##0.00_ ;[Red]\-#,##0.00\ "/>
    <numFmt numFmtId="204" formatCode="#,##0\ _L_s;\(#,##0\)\ _L_s"/>
    <numFmt numFmtId="205" formatCode="#,##0.00000000000000"/>
    <numFmt numFmtId="206" formatCode="mm/dd/yyyy"/>
    <numFmt numFmtId="207" formatCode="#,##0.000"/>
    <numFmt numFmtId="208" formatCode="#,##0.0000"/>
    <numFmt numFmtId="209" formatCode="#,##0.00000"/>
    <numFmt numFmtId="210" formatCode="#,##0.0000000000000"/>
    <numFmt numFmtId="211" formatCode="#,##0.000000000000"/>
    <numFmt numFmtId="212" formatCode="#,##0.00000000000"/>
    <numFmt numFmtId="213" formatCode="#,##0.0000000000"/>
    <numFmt numFmtId="214" formatCode="#,##0.000000000"/>
    <numFmt numFmtId="215" formatCode="#,##0.00000000"/>
    <numFmt numFmtId="216" formatCode="#,##0.0000000"/>
    <numFmt numFmtId="217" formatCode="#,##0.000000"/>
    <numFmt numFmtId="218" formatCode="0.000_);[Red]\(0.000\)"/>
    <numFmt numFmtId="219" formatCode="0.0000_);[Red]\(0.0000\)"/>
    <numFmt numFmtId="220" formatCode="_(* #,##0.0_);_(* \(#,##0.0\);_(* &quot;-&quot;??_);_(@_)"/>
    <numFmt numFmtId="221" formatCode="_(* #,##0_);_(* \(#,##0\);_(* &quot;-&quot;??_);_(@_)"/>
    <numFmt numFmtId="222" formatCode="_(* #,##0.000_);_(* \(#,##0.000\);_(* &quot;-&quot;??_);_(@_)"/>
    <numFmt numFmtId="223" formatCode="0.00000000"/>
    <numFmt numFmtId="224" formatCode="_-* #,##0.0\ _L_s_-;\-* #,##0.0\ _L_s_-;_-* &quot;-&quot;??\ _L_s_-;_-@_-"/>
    <numFmt numFmtId="225" formatCode="_-* #,##0\ _L_s_-;\-* #,##0\ _L_s_-;_-* &quot;-&quot;??\ _L_s_-;_-@_-"/>
    <numFmt numFmtId="226" formatCode="_(* #,##0.0000_);_(* \(#,##0.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1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11" xfId="0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0" borderId="9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7" xfId="0" applyBorder="1" applyAlignment="1" quotePrefix="1">
      <alignment/>
    </xf>
    <xf numFmtId="187" fontId="0" fillId="0" borderId="5" xfId="15" applyBorder="1" applyAlignment="1">
      <alignment/>
    </xf>
    <xf numFmtId="187" fontId="0" fillId="0" borderId="2" xfId="15" applyBorder="1" applyAlignment="1">
      <alignment/>
    </xf>
    <xf numFmtId="2" fontId="0" fillId="0" borderId="3" xfId="0" applyNumberFormat="1" applyBorder="1" applyAlignment="1">
      <alignment/>
    </xf>
    <xf numFmtId="187" fontId="0" fillId="0" borderId="6" xfId="15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8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0" applyFont="1" applyBorder="1" applyAlignment="1" quotePrefix="1">
      <alignment/>
    </xf>
    <xf numFmtId="0" fontId="5" fillId="0" borderId="14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187" fontId="0" fillId="0" borderId="14" xfId="15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93" fontId="0" fillId="0" borderId="5" xfId="15" applyNumberFormat="1" applyBorder="1" applyAlignment="1">
      <alignment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5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8" xfId="0" applyBorder="1" applyAlignment="1" quotePrefix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87" fontId="0" fillId="0" borderId="15" xfId="15" applyBorder="1" applyAlignment="1">
      <alignment/>
    </xf>
    <xf numFmtId="187" fontId="1" fillId="0" borderId="15" xfId="15" applyFont="1" applyBorder="1" applyAlignment="1">
      <alignment/>
    </xf>
    <xf numFmtId="198" fontId="1" fillId="0" borderId="15" xfId="0" applyNumberFormat="1" applyFont="1" applyBorder="1" applyAlignment="1">
      <alignment/>
    </xf>
    <xf numFmtId="187" fontId="0" fillId="0" borderId="5" xfId="15" applyFont="1" applyBorder="1" applyAlignment="1">
      <alignment horizontal="center"/>
    </xf>
    <xf numFmtId="187" fontId="2" fillId="0" borderId="2" xfId="0" applyNumberFormat="1" applyFont="1" applyBorder="1" applyAlignment="1">
      <alignment/>
    </xf>
    <xf numFmtId="187" fontId="0" fillId="0" borderId="5" xfId="15" applyFont="1" applyBorder="1" applyAlignment="1">
      <alignment horizontal="right"/>
    </xf>
    <xf numFmtId="187" fontId="9" fillId="0" borderId="8" xfId="15" applyFont="1" applyBorder="1" applyAlignment="1">
      <alignment/>
    </xf>
    <xf numFmtId="187" fontId="9" fillId="0" borderId="8" xfId="15" applyFont="1" applyBorder="1" applyAlignment="1">
      <alignment horizontal="center"/>
    </xf>
    <xf numFmtId="187" fontId="5" fillId="0" borderId="14" xfId="15" applyFont="1" applyBorder="1" applyAlignment="1">
      <alignment horizontal="center"/>
    </xf>
    <xf numFmtId="187" fontId="5" fillId="0" borderId="14" xfId="15" applyFont="1" applyBorder="1" applyAlignment="1">
      <alignment/>
    </xf>
    <xf numFmtId="187" fontId="9" fillId="0" borderId="14" xfId="15" applyFont="1" applyBorder="1" applyAlignment="1">
      <alignment horizontal="center"/>
    </xf>
    <xf numFmtId="187" fontId="5" fillId="0" borderId="7" xfId="15" applyFont="1" applyBorder="1" applyAlignment="1">
      <alignment/>
    </xf>
    <xf numFmtId="187" fontId="1" fillId="0" borderId="8" xfId="15" applyFont="1" applyBorder="1" applyAlignment="1">
      <alignment/>
    </xf>
    <xf numFmtId="187" fontId="9" fillId="0" borderId="1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171" fontId="5" fillId="0" borderId="8" xfId="0" applyNumberFormat="1" applyFont="1" applyBorder="1" applyAlignment="1">
      <alignment/>
    </xf>
    <xf numFmtId="187" fontId="3" fillId="0" borderId="0" xfId="15" applyFont="1" applyBorder="1" applyAlignment="1">
      <alignment/>
    </xf>
    <xf numFmtId="187" fontId="0" fillId="0" borderId="8" xfId="15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87" fontId="0" fillId="0" borderId="15" xfId="15" applyBorder="1" applyAlignment="1" quotePrefix="1">
      <alignment/>
    </xf>
    <xf numFmtId="187" fontId="1" fillId="0" borderId="15" xfId="15" applyFont="1" applyBorder="1" applyAlignment="1">
      <alignment horizontal="right"/>
    </xf>
    <xf numFmtId="0" fontId="0" fillId="0" borderId="14" xfId="0" applyFont="1" applyBorder="1" applyAlignment="1" quotePrefix="1">
      <alignment horizontal="center"/>
    </xf>
    <xf numFmtId="187" fontId="0" fillId="0" borderId="14" xfId="15" applyFont="1" applyBorder="1" applyAlignment="1" quotePrefix="1">
      <alignment horizontal="center"/>
    </xf>
    <xf numFmtId="187" fontId="0" fillId="0" borderId="8" xfId="15" applyFont="1" applyBorder="1" applyAlignment="1" quotePrefix="1">
      <alignment horizontal="center"/>
    </xf>
    <xf numFmtId="2" fontId="0" fillId="0" borderId="14" xfId="0" applyNumberFormat="1" applyFont="1" applyBorder="1" applyAlignment="1" quotePrefix="1">
      <alignment horizontal="right"/>
    </xf>
    <xf numFmtId="171" fontId="0" fillId="0" borderId="8" xfId="0" applyNumberFormat="1" applyFont="1" applyBorder="1" applyAlignment="1" quotePrefix="1">
      <alignment horizontal="right"/>
    </xf>
    <xf numFmtId="187" fontId="0" fillId="0" borderId="14" xfId="15" applyFont="1" applyBorder="1" applyAlignment="1" quotePrefix="1">
      <alignment horizontal="right"/>
    </xf>
    <xf numFmtId="0" fontId="0" fillId="0" borderId="12" xfId="0" applyBorder="1" applyAlignment="1" quotePrefix="1">
      <alignment/>
    </xf>
    <xf numFmtId="187" fontId="0" fillId="0" borderId="8" xfId="15" applyNumberFormat="1" applyBorder="1" applyAlignment="1">
      <alignment/>
    </xf>
    <xf numFmtId="226" fontId="0" fillId="0" borderId="0" xfId="15" applyNumberFormat="1" applyBorder="1" applyAlignment="1">
      <alignment/>
    </xf>
    <xf numFmtId="187" fontId="0" fillId="0" borderId="8" xfId="15" applyNumberFormat="1" applyFont="1" applyBorder="1" applyAlignment="1">
      <alignment horizontal="center"/>
    </xf>
    <xf numFmtId="187" fontId="0" fillId="0" borderId="8" xfId="15" applyBorder="1" applyAlignment="1" quotePrefix="1">
      <alignment horizontal="center"/>
    </xf>
    <xf numFmtId="187" fontId="0" fillId="0" borderId="5" xfId="15" applyBorder="1" applyAlignment="1" quotePrefix="1">
      <alignment horizontal="center"/>
    </xf>
    <xf numFmtId="2" fontId="5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8" xfId="0" applyNumberFormat="1" applyFont="1" applyBorder="1" applyAlignment="1" quotePrefix="1">
      <alignment/>
    </xf>
    <xf numFmtId="187" fontId="0" fillId="0" borderId="15" xfId="15" applyFont="1" applyBorder="1" applyAlignment="1" quotePrefix="1">
      <alignment horizontal="right"/>
    </xf>
    <xf numFmtId="171" fontId="5" fillId="0" borderId="14" xfId="0" applyNumberFormat="1" applyFont="1" applyBorder="1" applyAlignment="1">
      <alignment horizontal="right"/>
    </xf>
    <xf numFmtId="187" fontId="9" fillId="0" borderId="14" xfId="15" applyFont="1" applyBorder="1" applyAlignment="1">
      <alignment/>
    </xf>
    <xf numFmtId="187" fontId="5" fillId="0" borderId="8" xfId="0" applyNumberFormat="1" applyFont="1" applyBorder="1" applyAlignment="1">
      <alignment/>
    </xf>
    <xf numFmtId="171" fontId="5" fillId="0" borderId="14" xfId="0" applyNumberFormat="1" applyFont="1" applyBorder="1" applyAlignment="1">
      <alignment horizontal="center"/>
    </xf>
    <xf numFmtId="225" fontId="0" fillId="0" borderId="0" xfId="0" applyNumberFormat="1" applyAlignment="1">
      <alignment/>
    </xf>
    <xf numFmtId="187" fontId="0" fillId="0" borderId="0" xfId="0" applyNumberFormat="1" applyAlignment="1">
      <alignment/>
    </xf>
    <xf numFmtId="16" fontId="0" fillId="0" borderId="14" xfId="0" applyNumberFormat="1" applyBorder="1" applyAlignment="1">
      <alignment horizontal="center"/>
    </xf>
    <xf numFmtId="187" fontId="9" fillId="0" borderId="8" xfId="15" applyNumberFormat="1" applyFont="1" applyBorder="1" applyAlignment="1">
      <alignment/>
    </xf>
    <xf numFmtId="3" fontId="0" fillId="0" borderId="0" xfId="0" applyNumberFormat="1" applyAlignment="1">
      <alignment/>
    </xf>
    <xf numFmtId="1" fontId="5" fillId="0" borderId="14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87" fontId="5" fillId="0" borderId="2" xfId="15" applyFont="1" applyBorder="1" applyAlignment="1">
      <alignment/>
    </xf>
    <xf numFmtId="0" fontId="5" fillId="0" borderId="1" xfId="0" applyFont="1" applyBorder="1" applyAlignment="1">
      <alignment horizontal="center"/>
    </xf>
    <xf numFmtId="187" fontId="9" fillId="0" borderId="5" xfId="15" applyFont="1" applyBorder="1" applyAlignment="1">
      <alignment/>
    </xf>
    <xf numFmtId="1" fontId="0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center"/>
    </xf>
    <xf numFmtId="193" fontId="1" fillId="0" borderId="5" xfId="15" applyNumberFormat="1" applyFont="1" applyBorder="1" applyAlignment="1">
      <alignment/>
    </xf>
    <xf numFmtId="187" fontId="9" fillId="0" borderId="14" xfId="0" applyNumberFormat="1" applyFont="1" applyBorder="1" applyAlignment="1">
      <alignment horizontal="center"/>
    </xf>
    <xf numFmtId="187" fontId="0" fillId="0" borderId="5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8BD98B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D8B08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e%202004%20Dinam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Sheet1"/>
      <sheetName val="pârskats"/>
      <sheetName val="1.pielikums"/>
      <sheetName val="2.pielikums"/>
      <sheetName val="3.pielikums"/>
      <sheetName val="4.1 pielik."/>
      <sheetName val="4.pielikums"/>
      <sheetName val="gads"/>
      <sheetName val="konti NTF"/>
      <sheetName val="Naudas lîdz.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3">
          <cell r="E23">
            <v>14223400.59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3">
      <selection activeCell="C42" sqref="C42:C44"/>
    </sheetView>
  </sheetViews>
  <sheetFormatPr defaultColWidth="9.140625" defaultRowHeight="12.75"/>
  <cols>
    <col min="1" max="1" width="5.28125" style="0" customWidth="1"/>
    <col min="2" max="2" width="41.00390625" style="0" customWidth="1"/>
    <col min="4" max="4" width="16.7109375" style="0" customWidth="1"/>
    <col min="5" max="5" width="18.00390625" style="0" customWidth="1"/>
    <col min="7" max="7" width="9.28125" style="0" customWidth="1"/>
  </cols>
  <sheetData>
    <row r="1" ht="12.75">
      <c r="E1" s="13" t="s">
        <v>102</v>
      </c>
    </row>
    <row r="2" ht="12.75">
      <c r="E2" s="13" t="s">
        <v>103</v>
      </c>
    </row>
    <row r="3" spans="1:5" ht="15.75">
      <c r="A3" t="s">
        <v>62</v>
      </c>
      <c r="E3" s="14" t="s">
        <v>119</v>
      </c>
    </row>
    <row r="4" ht="12.75">
      <c r="E4" s="14" t="s">
        <v>104</v>
      </c>
    </row>
    <row r="5" spans="1:5" ht="12.75">
      <c r="A5" t="s">
        <v>182</v>
      </c>
      <c r="E5" s="13" t="s">
        <v>100</v>
      </c>
    </row>
    <row r="6" ht="12.75">
      <c r="E6" s="13" t="s">
        <v>202</v>
      </c>
    </row>
    <row r="7" ht="12.75">
      <c r="A7" t="s">
        <v>183</v>
      </c>
    </row>
    <row r="9" spans="1:5" ht="15">
      <c r="A9" s="183" t="s">
        <v>105</v>
      </c>
      <c r="B9" s="183"/>
      <c r="C9" s="183"/>
      <c r="D9" s="183"/>
      <c r="E9" s="183"/>
    </row>
    <row r="11" ht="12.75">
      <c r="A11" t="s">
        <v>184</v>
      </c>
    </row>
    <row r="12" spans="1:5" ht="12.75">
      <c r="A12" s="184" t="s">
        <v>154</v>
      </c>
      <c r="B12" s="185"/>
      <c r="C12" s="11" t="s">
        <v>185</v>
      </c>
      <c r="D12" s="38" t="s">
        <v>106</v>
      </c>
      <c r="E12" s="11" t="s">
        <v>213</v>
      </c>
    </row>
    <row r="13" spans="1:5" ht="12.75">
      <c r="A13" s="31"/>
      <c r="B13" s="9"/>
      <c r="C13" s="73" t="s">
        <v>155</v>
      </c>
      <c r="D13" s="73" t="s">
        <v>107</v>
      </c>
      <c r="E13" s="73" t="s">
        <v>230</v>
      </c>
    </row>
    <row r="14" spans="1:5" ht="12.75">
      <c r="A14" s="7"/>
      <c r="B14" s="34"/>
      <c r="C14" s="12"/>
      <c r="D14" s="73" t="s">
        <v>108</v>
      </c>
      <c r="E14" s="73"/>
    </row>
    <row r="15" spans="1:5" s="2" customFormat="1" ht="11.25">
      <c r="A15" s="181" t="s">
        <v>156</v>
      </c>
      <c r="B15" s="186"/>
      <c r="C15" s="100">
        <v>1</v>
      </c>
      <c r="D15" s="117">
        <v>2</v>
      </c>
      <c r="E15" s="117">
        <v>3</v>
      </c>
    </row>
    <row r="16" spans="1:5" ht="12.75">
      <c r="A16" s="15" t="s">
        <v>153</v>
      </c>
      <c r="B16" s="16" t="s">
        <v>94</v>
      </c>
      <c r="C16" s="81" t="s">
        <v>153</v>
      </c>
      <c r="D16" s="141">
        <v>6096767.49</v>
      </c>
      <c r="E16" s="49">
        <v>14033653.17</v>
      </c>
    </row>
    <row r="17" spans="1:5" ht="12.75">
      <c r="A17" s="15" t="s">
        <v>166</v>
      </c>
      <c r="B17" s="16" t="s">
        <v>158</v>
      </c>
      <c r="C17" s="81" t="s">
        <v>166</v>
      </c>
      <c r="D17" s="141">
        <v>2256.2</v>
      </c>
      <c r="E17" s="49">
        <v>15444.81</v>
      </c>
    </row>
    <row r="18" spans="1:7" ht="12.75">
      <c r="A18" s="17" t="s">
        <v>167</v>
      </c>
      <c r="B18" s="18" t="s">
        <v>161</v>
      </c>
      <c r="C18" s="76"/>
      <c r="D18" s="45"/>
      <c r="E18" s="6"/>
      <c r="G18" s="82"/>
    </row>
    <row r="19" spans="1:7" ht="12.75">
      <c r="A19" s="4" t="s">
        <v>117</v>
      </c>
      <c r="B19" s="20" t="s">
        <v>162</v>
      </c>
      <c r="C19" s="77" t="s">
        <v>85</v>
      </c>
      <c r="D19" s="96"/>
      <c r="E19" s="19"/>
      <c r="G19" s="82"/>
    </row>
    <row r="20" spans="1:7" ht="12.75">
      <c r="A20" s="4" t="s">
        <v>118</v>
      </c>
      <c r="B20" s="20" t="s">
        <v>163</v>
      </c>
      <c r="C20" s="77" t="s">
        <v>86</v>
      </c>
      <c r="D20" s="96"/>
      <c r="E20" s="47">
        <v>174302.61</v>
      </c>
      <c r="G20" s="82"/>
    </row>
    <row r="21" spans="1:5" ht="12" customHeight="1">
      <c r="A21" s="21" t="s">
        <v>186</v>
      </c>
      <c r="B21" s="22" t="s">
        <v>109</v>
      </c>
      <c r="C21" s="78" t="s">
        <v>167</v>
      </c>
      <c r="D21" s="97"/>
      <c r="E21" s="180">
        <f>E20</f>
        <v>174302.61</v>
      </c>
    </row>
    <row r="22" spans="1:5" ht="12.75">
      <c r="A22" s="15" t="s">
        <v>168</v>
      </c>
      <c r="B22" s="16" t="s">
        <v>164</v>
      </c>
      <c r="C22" s="81" t="s">
        <v>168</v>
      </c>
      <c r="D22" s="95"/>
      <c r="E22" s="49"/>
    </row>
    <row r="23" spans="1:7" ht="12.75">
      <c r="A23" s="15" t="s">
        <v>169</v>
      </c>
      <c r="B23" s="24" t="s">
        <v>110</v>
      </c>
      <c r="C23" s="81" t="s">
        <v>169</v>
      </c>
      <c r="D23" s="142">
        <f>D16+D17</f>
        <v>6099023.69</v>
      </c>
      <c r="E23" s="142">
        <f>E16+E17+E22+E20</f>
        <v>14223400.59</v>
      </c>
      <c r="G23" s="72"/>
    </row>
    <row r="25" ht="12.75">
      <c r="A25" t="s">
        <v>120</v>
      </c>
    </row>
    <row r="26" spans="1:5" ht="12.75">
      <c r="A26" s="184" t="s">
        <v>154</v>
      </c>
      <c r="B26" s="187"/>
      <c r="C26" s="11" t="s">
        <v>185</v>
      </c>
      <c r="D26" s="25" t="s">
        <v>106</v>
      </c>
      <c r="E26" s="11" t="s">
        <v>213</v>
      </c>
    </row>
    <row r="27" spans="1:5" ht="12.75">
      <c r="A27" s="31"/>
      <c r="B27" s="9"/>
      <c r="C27" s="73" t="s">
        <v>155</v>
      </c>
      <c r="D27" s="75" t="s">
        <v>107</v>
      </c>
      <c r="E27" s="73" t="str">
        <f>E13</f>
        <v>decembris</v>
      </c>
    </row>
    <row r="28" spans="1:5" ht="12.75">
      <c r="A28" s="7"/>
      <c r="B28" s="34"/>
      <c r="C28" s="12"/>
      <c r="D28" s="74" t="s">
        <v>108</v>
      </c>
      <c r="E28" s="12"/>
    </row>
    <row r="29" spans="1:5" s="2" customFormat="1" ht="11.25">
      <c r="A29" s="181" t="s">
        <v>156</v>
      </c>
      <c r="B29" s="182"/>
      <c r="C29" s="100">
        <v>1</v>
      </c>
      <c r="D29" s="100">
        <v>2</v>
      </c>
      <c r="E29" s="100">
        <v>3</v>
      </c>
    </row>
    <row r="30" spans="1:5" ht="12.75">
      <c r="A30" s="23">
        <v>1000</v>
      </c>
      <c r="B30" s="16" t="s">
        <v>178</v>
      </c>
      <c r="C30" s="99">
        <v>1000</v>
      </c>
      <c r="D30" s="98"/>
      <c r="E30" s="118"/>
    </row>
    <row r="31" spans="1:5" ht="12.75">
      <c r="A31" s="23">
        <v>1100</v>
      </c>
      <c r="B31" s="16" t="s">
        <v>111</v>
      </c>
      <c r="C31" s="99">
        <v>1100</v>
      </c>
      <c r="D31" s="98"/>
      <c r="E31" s="118"/>
    </row>
    <row r="32" spans="1:5" ht="12.75">
      <c r="A32" s="23">
        <v>1200</v>
      </c>
      <c r="B32" s="16" t="s">
        <v>112</v>
      </c>
      <c r="C32" s="99">
        <v>1200</v>
      </c>
      <c r="D32" s="98"/>
      <c r="E32" s="119"/>
    </row>
    <row r="33" spans="1:5" ht="12.75">
      <c r="A33" s="23">
        <v>1300</v>
      </c>
      <c r="B33" s="16" t="s">
        <v>179</v>
      </c>
      <c r="C33" s="99">
        <v>1300</v>
      </c>
      <c r="D33" s="98"/>
      <c r="E33" s="118"/>
    </row>
    <row r="34" spans="1:5" ht="12.75">
      <c r="A34" s="23">
        <v>1400</v>
      </c>
      <c r="B34" s="16" t="s">
        <v>180</v>
      </c>
      <c r="C34" s="99">
        <v>1400</v>
      </c>
      <c r="D34" s="98"/>
      <c r="E34" s="118"/>
    </row>
    <row r="35" spans="1:5" ht="12.75">
      <c r="A35" s="23">
        <v>1500</v>
      </c>
      <c r="B35" s="16" t="s">
        <v>181</v>
      </c>
      <c r="C35" s="99">
        <v>1500</v>
      </c>
      <c r="D35" s="120">
        <v>8161.76</v>
      </c>
      <c r="E35" s="120">
        <v>19064.26</v>
      </c>
    </row>
    <row r="36" spans="1:5" ht="12.75">
      <c r="A36" s="23">
        <v>1600</v>
      </c>
      <c r="B36" s="16" t="s">
        <v>92</v>
      </c>
      <c r="C36" s="99">
        <v>1600</v>
      </c>
      <c r="D36" s="121">
        <v>8161.76</v>
      </c>
      <c r="E36" s="121">
        <f>E35</f>
        <v>19064.26</v>
      </c>
    </row>
    <row r="37" spans="1:7" ht="12.75">
      <c r="A37" s="23">
        <v>1700</v>
      </c>
      <c r="B37" s="27" t="s">
        <v>93</v>
      </c>
      <c r="C37" s="99">
        <v>1700</v>
      </c>
      <c r="D37" s="122">
        <v>6090861.93</v>
      </c>
      <c r="E37" s="122">
        <f>E23-E36</f>
        <v>14204336.33</v>
      </c>
      <c r="G37" s="72"/>
    </row>
    <row r="40" spans="1:5" ht="12.75">
      <c r="A40" t="s">
        <v>121</v>
      </c>
      <c r="E40" s="72"/>
    </row>
    <row r="41" spans="1:6" ht="12.75">
      <c r="A41" t="s">
        <v>165</v>
      </c>
      <c r="E41" s="72"/>
      <c r="F41" s="72"/>
    </row>
    <row r="42" spans="5:6" ht="12.75">
      <c r="E42" s="72"/>
      <c r="F42" s="72"/>
    </row>
    <row r="43" ht="12.75">
      <c r="A43" t="s">
        <v>212</v>
      </c>
    </row>
    <row r="44" ht="12.75">
      <c r="A44" t="s">
        <v>122</v>
      </c>
    </row>
    <row r="45" ht="12.75">
      <c r="A45" t="s">
        <v>187</v>
      </c>
    </row>
  </sheetData>
  <mergeCells count="5">
    <mergeCell ref="A29:B29"/>
    <mergeCell ref="A9:E9"/>
    <mergeCell ref="A12:B12"/>
    <mergeCell ref="A15:B15"/>
    <mergeCell ref="A26:B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4">
      <selection activeCell="A1" sqref="A1:E53"/>
    </sheetView>
  </sheetViews>
  <sheetFormatPr defaultColWidth="9.140625" defaultRowHeight="12.75"/>
  <cols>
    <col min="1" max="1" width="5.57421875" style="0" customWidth="1"/>
    <col min="2" max="2" width="59.8515625" style="0" customWidth="1"/>
    <col min="4" max="4" width="16.7109375" style="0" bestFit="1" customWidth="1"/>
    <col min="5" max="5" width="16.421875" style="0" customWidth="1"/>
  </cols>
  <sheetData>
    <row r="1" ht="12.75">
      <c r="E1" s="13" t="s">
        <v>102</v>
      </c>
    </row>
    <row r="2" ht="12.75">
      <c r="E2" s="13" t="s">
        <v>103</v>
      </c>
    </row>
    <row r="3" spans="1:5" ht="15.75">
      <c r="A3" t="s">
        <v>62</v>
      </c>
      <c r="E3" s="14" t="s">
        <v>96</v>
      </c>
    </row>
    <row r="4" ht="12.75">
      <c r="E4" s="14" t="s">
        <v>114</v>
      </c>
    </row>
    <row r="5" spans="1:5" ht="12.75">
      <c r="A5" t="s">
        <v>182</v>
      </c>
      <c r="E5" s="13" t="s">
        <v>100</v>
      </c>
    </row>
    <row r="6" ht="12.75">
      <c r="E6" s="13" t="s">
        <v>202</v>
      </c>
    </row>
    <row r="7" ht="12.75">
      <c r="A7" t="s">
        <v>183</v>
      </c>
    </row>
    <row r="9" spans="1:5" ht="15">
      <c r="A9" s="188" t="s">
        <v>113</v>
      </c>
      <c r="B9" s="188"/>
      <c r="C9" s="188"/>
      <c r="D9" s="188"/>
      <c r="E9" s="188"/>
    </row>
    <row r="10" spans="1:5" ht="15">
      <c r="A10" s="50"/>
      <c r="B10" s="50"/>
      <c r="C10" s="50"/>
      <c r="D10" s="50"/>
      <c r="E10" s="50"/>
    </row>
    <row r="11" spans="1:5" ht="12.75">
      <c r="A11" s="184" t="s">
        <v>154</v>
      </c>
      <c r="B11" s="185"/>
      <c r="C11" s="37" t="s">
        <v>185</v>
      </c>
      <c r="D11" s="25" t="s">
        <v>106</v>
      </c>
      <c r="E11" s="11" t="s">
        <v>213</v>
      </c>
    </row>
    <row r="12" spans="1:8" ht="12.75">
      <c r="A12" s="31"/>
      <c r="B12" s="9"/>
      <c r="C12" s="75" t="s">
        <v>155</v>
      </c>
      <c r="D12" s="75" t="s">
        <v>107</v>
      </c>
      <c r="E12" s="168">
        <v>38717</v>
      </c>
      <c r="H12" s="13"/>
    </row>
    <row r="13" spans="1:8" ht="12.75">
      <c r="A13" s="7"/>
      <c r="B13" s="34"/>
      <c r="C13" s="74"/>
      <c r="D13" s="74" t="s">
        <v>214</v>
      </c>
      <c r="E13" s="12"/>
      <c r="H13" s="13"/>
    </row>
    <row r="14" spans="1:8" s="2" customFormat="1" ht="11.25">
      <c r="A14" s="181" t="s">
        <v>156</v>
      </c>
      <c r="B14" s="182"/>
      <c r="C14" s="100" t="s">
        <v>157</v>
      </c>
      <c r="D14" s="100"/>
      <c r="E14" s="100">
        <v>1</v>
      </c>
      <c r="H14" s="101"/>
    </row>
    <row r="15" spans="1:5" ht="12.75">
      <c r="A15" s="29" t="s">
        <v>153</v>
      </c>
      <c r="B15" s="18" t="s">
        <v>188</v>
      </c>
      <c r="C15" s="76"/>
      <c r="D15" s="76"/>
      <c r="E15" s="6"/>
    </row>
    <row r="16" spans="1:5" ht="12.75">
      <c r="A16" s="30"/>
      <c r="B16" s="20" t="s">
        <v>115</v>
      </c>
      <c r="C16" s="77" t="s">
        <v>172</v>
      </c>
      <c r="D16" s="144">
        <v>51255.29</v>
      </c>
      <c r="E16" s="47">
        <v>187577.9</v>
      </c>
    </row>
    <row r="17" spans="1:5" ht="12.75">
      <c r="A17" s="30"/>
      <c r="B17" s="20" t="s">
        <v>116</v>
      </c>
      <c r="C17" s="77" t="s">
        <v>173</v>
      </c>
      <c r="D17" s="144">
        <v>66474.43</v>
      </c>
      <c r="E17" s="47">
        <v>154441.86</v>
      </c>
    </row>
    <row r="18" spans="1:5" ht="12.75">
      <c r="A18" s="31"/>
      <c r="B18" s="20" t="s">
        <v>146</v>
      </c>
      <c r="C18" s="77" t="s">
        <v>174</v>
      </c>
      <c r="D18" s="144">
        <v>1235.77</v>
      </c>
      <c r="E18" s="47">
        <v>7726.35</v>
      </c>
    </row>
    <row r="19" spans="1:5" ht="12.75">
      <c r="A19" s="31"/>
      <c r="B19" s="20" t="s">
        <v>189</v>
      </c>
      <c r="C19" s="77" t="s">
        <v>175</v>
      </c>
      <c r="D19" s="143"/>
      <c r="E19" s="19">
        <v>92.05</v>
      </c>
    </row>
    <row r="20" spans="1:5" ht="12.75">
      <c r="A20" s="7"/>
      <c r="B20" s="22" t="s">
        <v>190</v>
      </c>
      <c r="C20" s="78" t="s">
        <v>153</v>
      </c>
      <c r="D20" s="145">
        <f>D16+D17+D18</f>
        <v>118965.49</v>
      </c>
      <c r="E20" s="145">
        <f>E16+E17+E18+E19</f>
        <v>349838.16</v>
      </c>
    </row>
    <row r="21" spans="1:5" ht="12.75">
      <c r="A21" s="29" t="s">
        <v>166</v>
      </c>
      <c r="B21" s="18" t="s">
        <v>191</v>
      </c>
      <c r="C21" s="79"/>
      <c r="D21" s="79"/>
      <c r="E21" s="6"/>
    </row>
    <row r="22" spans="1:5" ht="12.75">
      <c r="A22" s="31"/>
      <c r="B22" s="20" t="s">
        <v>193</v>
      </c>
      <c r="C22" s="77" t="s">
        <v>80</v>
      </c>
      <c r="D22" s="77"/>
      <c r="E22" s="19"/>
    </row>
    <row r="23" spans="1:5" ht="12.75">
      <c r="A23" s="31"/>
      <c r="B23" s="20" t="s">
        <v>14</v>
      </c>
      <c r="C23" s="77" t="s">
        <v>81</v>
      </c>
      <c r="D23" s="144">
        <v>47831.61</v>
      </c>
      <c r="E23" s="47">
        <v>140954.37</v>
      </c>
    </row>
    <row r="24" spans="1:5" ht="12.75">
      <c r="A24" s="31"/>
      <c r="B24" s="20" t="s">
        <v>192</v>
      </c>
      <c r="C24" s="77" t="s">
        <v>82</v>
      </c>
      <c r="D24" s="148">
        <v>5993.7</v>
      </c>
      <c r="E24" s="47">
        <v>18122.7</v>
      </c>
    </row>
    <row r="25" spans="1:5" ht="12.75">
      <c r="A25" s="31"/>
      <c r="B25" s="20" t="s">
        <v>15</v>
      </c>
      <c r="C25" s="77" t="s">
        <v>83</v>
      </c>
      <c r="D25" s="146">
        <v>43.95</v>
      </c>
      <c r="E25" s="86">
        <v>81.74</v>
      </c>
    </row>
    <row r="26" spans="1:5" ht="12.75">
      <c r="A26" s="31"/>
      <c r="B26" s="20" t="s">
        <v>194</v>
      </c>
      <c r="C26" s="77" t="s">
        <v>84</v>
      </c>
      <c r="D26" s="77"/>
      <c r="E26" s="47"/>
    </row>
    <row r="27" spans="1:5" ht="12.75">
      <c r="A27" s="7"/>
      <c r="B27" s="22" t="s">
        <v>195</v>
      </c>
      <c r="C27" s="78" t="s">
        <v>166</v>
      </c>
      <c r="D27" s="160">
        <f>D23+D24+D25</f>
        <v>53869.26</v>
      </c>
      <c r="E27" s="147">
        <f>E23+E24+E25</f>
        <v>159158.81</v>
      </c>
    </row>
    <row r="28" spans="1:5" ht="12.75">
      <c r="A28" s="29" t="s">
        <v>167</v>
      </c>
      <c r="B28" s="18" t="s">
        <v>196</v>
      </c>
      <c r="C28" s="79"/>
      <c r="D28" s="79"/>
      <c r="E28" s="6"/>
    </row>
    <row r="29" spans="1:5" ht="12.75">
      <c r="A29" s="31"/>
      <c r="B29" s="20" t="s">
        <v>197</v>
      </c>
      <c r="C29" s="77" t="s">
        <v>85</v>
      </c>
      <c r="D29" s="148">
        <v>447469.58</v>
      </c>
      <c r="E29" s="47">
        <v>3640370.19</v>
      </c>
    </row>
    <row r="30" spans="1:5" ht="12.75">
      <c r="A30" s="31"/>
      <c r="B30" s="20" t="s">
        <v>198</v>
      </c>
      <c r="C30" s="77" t="s">
        <v>86</v>
      </c>
      <c r="D30" s="148">
        <v>437428.1</v>
      </c>
      <c r="E30" s="47">
        <v>3637054.68</v>
      </c>
    </row>
    <row r="31" spans="1:5" ht="12.75">
      <c r="A31" s="31"/>
      <c r="B31" s="20" t="s">
        <v>20</v>
      </c>
      <c r="C31" s="77" t="s">
        <v>87</v>
      </c>
      <c r="D31" s="47">
        <f>D29-D30</f>
        <v>10041.48</v>
      </c>
      <c r="E31" s="47">
        <f>E29-E30</f>
        <v>3315.51</v>
      </c>
    </row>
    <row r="32" spans="1:5" ht="12.75">
      <c r="A32" s="31"/>
      <c r="B32" s="20" t="s">
        <v>19</v>
      </c>
      <c r="C32" s="77"/>
      <c r="D32" s="77"/>
      <c r="E32" s="124"/>
    </row>
    <row r="33" spans="1:5" ht="12.75">
      <c r="A33" s="31"/>
      <c r="B33" s="20" t="s">
        <v>16</v>
      </c>
      <c r="C33" s="80"/>
      <c r="D33" s="148">
        <v>8526.94</v>
      </c>
      <c r="E33" s="47">
        <v>19815.93</v>
      </c>
    </row>
    <row r="34" spans="1:5" ht="12.75">
      <c r="A34" s="31"/>
      <c r="B34" s="20" t="s">
        <v>79</v>
      </c>
      <c r="C34" s="77" t="s">
        <v>88</v>
      </c>
      <c r="D34" s="77"/>
      <c r="E34" s="19"/>
    </row>
    <row r="35" spans="1:5" ht="12.75">
      <c r="A35" s="31"/>
      <c r="B35" s="20" t="s">
        <v>18</v>
      </c>
      <c r="C35" s="77" t="s">
        <v>89</v>
      </c>
      <c r="D35" s="47">
        <f>D31+D33</f>
        <v>18568.42</v>
      </c>
      <c r="E35" s="47">
        <f>E31+E33</f>
        <v>23131.44</v>
      </c>
    </row>
    <row r="36" spans="1:5" ht="12.75">
      <c r="A36" s="31"/>
      <c r="B36" s="20" t="s">
        <v>17</v>
      </c>
      <c r="C36" s="77"/>
      <c r="D36" s="77"/>
      <c r="E36" s="47"/>
    </row>
    <row r="37" spans="1:5" ht="12.75">
      <c r="A37" s="31"/>
      <c r="B37" s="20" t="s">
        <v>75</v>
      </c>
      <c r="C37" s="77" t="s">
        <v>90</v>
      </c>
      <c r="D37" s="148">
        <v>75311.22</v>
      </c>
      <c r="E37" s="47">
        <v>452003.35</v>
      </c>
    </row>
    <row r="38" spans="1:5" ht="12.75">
      <c r="A38" s="7"/>
      <c r="B38" s="22" t="s">
        <v>76</v>
      </c>
      <c r="C38" s="78" t="s">
        <v>167</v>
      </c>
      <c r="D38" s="46">
        <f>D37+D35</f>
        <v>93879.64</v>
      </c>
      <c r="E38" s="46">
        <f>E37+E35</f>
        <v>475134.79</v>
      </c>
    </row>
    <row r="39" spans="1:5" ht="12.75">
      <c r="A39" s="32" t="s">
        <v>168</v>
      </c>
      <c r="B39" s="24" t="s">
        <v>91</v>
      </c>
      <c r="C39" s="81" t="s">
        <v>168</v>
      </c>
      <c r="D39" s="161">
        <v>1650.88</v>
      </c>
      <c r="E39" s="49">
        <v>6340.04</v>
      </c>
    </row>
    <row r="40" spans="1:5" ht="12.75">
      <c r="A40" s="32" t="s">
        <v>169</v>
      </c>
      <c r="B40" s="24" t="s">
        <v>145</v>
      </c>
      <c r="C40" s="81" t="s">
        <v>169</v>
      </c>
      <c r="D40" s="81"/>
      <c r="E40" s="10"/>
    </row>
    <row r="41" spans="1:5" ht="12.75">
      <c r="A41" s="29" t="s">
        <v>170</v>
      </c>
      <c r="B41" s="33" t="s">
        <v>77</v>
      </c>
      <c r="C41" s="76"/>
      <c r="D41" s="76"/>
      <c r="E41" s="6"/>
    </row>
    <row r="42" spans="1:7" ht="12.75">
      <c r="A42" s="7"/>
      <c r="B42" s="34" t="s">
        <v>78</v>
      </c>
      <c r="C42" s="78" t="s">
        <v>170</v>
      </c>
      <c r="D42" s="46">
        <f>D38+D20-D27+D39</f>
        <v>160626.75</v>
      </c>
      <c r="E42" s="46">
        <f>E38+E20-E27+E39</f>
        <v>672154.18</v>
      </c>
      <c r="G42" s="102"/>
    </row>
    <row r="43" spans="1:5" ht="12.75">
      <c r="A43" s="9"/>
      <c r="B43" s="9"/>
      <c r="C43" s="28"/>
      <c r="D43" s="28"/>
      <c r="E43" s="136"/>
    </row>
    <row r="44" ht="12.75">
      <c r="A44" s="2" t="s">
        <v>95</v>
      </c>
    </row>
    <row r="46" ht="12.75">
      <c r="D46" s="159"/>
    </row>
    <row r="47" ht="12.75">
      <c r="A47" t="s">
        <v>121</v>
      </c>
    </row>
    <row r="48" ht="12.75">
      <c r="A48" t="s">
        <v>165</v>
      </c>
    </row>
    <row r="51" ht="12.75">
      <c r="A51" t="s">
        <v>212</v>
      </c>
    </row>
    <row r="52" ht="12.75">
      <c r="A52" t="s">
        <v>122</v>
      </c>
    </row>
    <row r="53" ht="12.75">
      <c r="A53" t="s">
        <v>187</v>
      </c>
    </row>
  </sheetData>
  <mergeCells count="3">
    <mergeCell ref="A11:B11"/>
    <mergeCell ref="A14:B14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5">
      <selection activeCell="D48" sqref="D48"/>
    </sheetView>
  </sheetViews>
  <sheetFormatPr defaultColWidth="9.140625" defaultRowHeight="12.75"/>
  <cols>
    <col min="2" max="2" width="57.8515625" style="0" bestFit="1" customWidth="1"/>
    <col min="4" max="4" width="16.7109375" style="0" bestFit="1" customWidth="1"/>
    <col min="5" max="5" width="16.421875" style="0" customWidth="1"/>
    <col min="6" max="6" width="16.8515625" style="0" customWidth="1"/>
  </cols>
  <sheetData>
    <row r="1" ht="12.75">
      <c r="E1" s="13" t="s">
        <v>102</v>
      </c>
    </row>
    <row r="2" ht="12.75">
      <c r="E2" s="13" t="s">
        <v>103</v>
      </c>
    </row>
    <row r="3" spans="1:5" ht="15.75">
      <c r="A3" t="s">
        <v>62</v>
      </c>
      <c r="E3" s="14" t="s">
        <v>69</v>
      </c>
    </row>
    <row r="4" ht="12.75">
      <c r="E4" s="14" t="s">
        <v>21</v>
      </c>
    </row>
    <row r="5" spans="1:5" ht="12.75">
      <c r="A5" t="s">
        <v>182</v>
      </c>
      <c r="E5" s="13" t="s">
        <v>100</v>
      </c>
    </row>
    <row r="6" ht="12.75">
      <c r="E6" s="13" t="s">
        <v>202</v>
      </c>
    </row>
    <row r="7" ht="12.75">
      <c r="A7" t="s">
        <v>183</v>
      </c>
    </row>
    <row r="9" spans="1:5" ht="15">
      <c r="A9" s="188" t="s">
        <v>22</v>
      </c>
      <c r="B9" s="188"/>
      <c r="C9" s="188"/>
      <c r="D9" s="188"/>
      <c r="E9" s="188"/>
    </row>
    <row r="11" spans="1:5" ht="12.75">
      <c r="A11" s="184" t="s">
        <v>154</v>
      </c>
      <c r="B11" s="185"/>
      <c r="C11" s="11" t="s">
        <v>185</v>
      </c>
      <c r="D11" s="35" t="s">
        <v>106</v>
      </c>
      <c r="E11" s="11" t="s">
        <v>213</v>
      </c>
    </row>
    <row r="12" spans="1:5" ht="12.75">
      <c r="A12" s="31"/>
      <c r="B12" s="9"/>
      <c r="C12" s="73" t="s">
        <v>155</v>
      </c>
      <c r="D12" s="82" t="s">
        <v>107</v>
      </c>
      <c r="E12" s="168">
        <v>38717</v>
      </c>
    </row>
    <row r="13" spans="1:5" ht="12.75">
      <c r="A13" s="189"/>
      <c r="B13" s="190"/>
      <c r="C13" s="12"/>
      <c r="D13" s="82" t="s">
        <v>108</v>
      </c>
      <c r="E13" s="12"/>
    </row>
    <row r="14" spans="1:5" ht="12.75">
      <c r="A14" s="75"/>
      <c r="B14" s="82"/>
      <c r="C14" s="73"/>
      <c r="D14" s="26"/>
      <c r="E14" s="85"/>
    </row>
    <row r="15" spans="1:5" ht="12.75">
      <c r="A15" s="36" t="s">
        <v>153</v>
      </c>
      <c r="B15" s="34" t="s">
        <v>66</v>
      </c>
      <c r="C15" s="39" t="s">
        <v>153</v>
      </c>
      <c r="D15" s="83"/>
      <c r="E15" s="123">
        <v>6090861.93</v>
      </c>
    </row>
    <row r="16" spans="1:5" ht="12.75">
      <c r="A16" s="37"/>
      <c r="B16" s="33"/>
      <c r="C16" s="11"/>
      <c r="D16" s="6"/>
      <c r="E16" s="6"/>
    </row>
    <row r="17" spans="1:5" ht="12.75">
      <c r="A17" s="41" t="s">
        <v>166</v>
      </c>
      <c r="B17" s="9" t="s">
        <v>67</v>
      </c>
      <c r="C17" s="39" t="s">
        <v>166</v>
      </c>
      <c r="D17" s="154">
        <v>160626.75</v>
      </c>
      <c r="E17" s="125">
        <f>'2.pielikums'!E42</f>
        <v>672154.18</v>
      </c>
    </row>
    <row r="18" spans="1:5" ht="12.75">
      <c r="A18" s="37"/>
      <c r="B18" s="33"/>
      <c r="C18" s="11"/>
      <c r="D18" s="11"/>
      <c r="E18" s="11"/>
    </row>
    <row r="19" spans="1:5" ht="12.75">
      <c r="A19" s="41" t="s">
        <v>167</v>
      </c>
      <c r="B19" s="9" t="s">
        <v>23</v>
      </c>
      <c r="C19" s="43"/>
      <c r="D19" s="43"/>
      <c r="E19" s="87"/>
    </row>
    <row r="20" spans="1:5" ht="12.75">
      <c r="A20" s="41"/>
      <c r="B20" s="9" t="s">
        <v>24</v>
      </c>
      <c r="C20" s="39" t="s">
        <v>167</v>
      </c>
      <c r="D20" s="153">
        <v>5980315.44</v>
      </c>
      <c r="E20" s="137">
        <v>7933355.51</v>
      </c>
    </row>
    <row r="21" spans="1:5" ht="12.75">
      <c r="A21" s="40" t="s">
        <v>168</v>
      </c>
      <c r="B21" s="6" t="s">
        <v>25</v>
      </c>
      <c r="C21" s="11"/>
      <c r="D21" s="19"/>
      <c r="E21" s="19"/>
    </row>
    <row r="22" spans="1:5" ht="12.75">
      <c r="A22" s="36"/>
      <c r="B22" s="8" t="s">
        <v>26</v>
      </c>
      <c r="C22" s="39" t="s">
        <v>168</v>
      </c>
      <c r="D22" s="47">
        <v>50080.26</v>
      </c>
      <c r="E22" s="116">
        <v>492035.29</v>
      </c>
    </row>
    <row r="23" spans="1:5" ht="12.75">
      <c r="A23" s="41" t="s">
        <v>169</v>
      </c>
      <c r="B23" s="9" t="s">
        <v>68</v>
      </c>
      <c r="C23" s="11"/>
      <c r="D23" s="6"/>
      <c r="E23" s="6"/>
    </row>
    <row r="24" spans="1:5" ht="12.75">
      <c r="A24" s="7"/>
      <c r="B24" s="34" t="s">
        <v>27</v>
      </c>
      <c r="C24" s="39" t="s">
        <v>169</v>
      </c>
      <c r="D24" s="46">
        <f>D17+D20-D22</f>
        <v>6090861.93</v>
      </c>
      <c r="E24" s="46">
        <f>E17+E20-E22</f>
        <v>8113474.4</v>
      </c>
    </row>
    <row r="25" spans="1:5" ht="12.75">
      <c r="A25" s="37"/>
      <c r="B25" s="33"/>
      <c r="C25" s="44"/>
      <c r="D25" s="84"/>
      <c r="E25" s="6"/>
    </row>
    <row r="26" spans="1:5" ht="12.75">
      <c r="A26" s="36" t="s">
        <v>170</v>
      </c>
      <c r="B26" s="34" t="s">
        <v>199</v>
      </c>
      <c r="C26" s="39" t="s">
        <v>170</v>
      </c>
      <c r="D26" s="46">
        <f>D24+D15</f>
        <v>6090861.93</v>
      </c>
      <c r="E26" s="46">
        <f>E24+E15</f>
        <v>14204336.33</v>
      </c>
    </row>
    <row r="27" spans="1:5" ht="12.75">
      <c r="A27" s="40"/>
      <c r="B27" s="33"/>
      <c r="C27" s="44"/>
      <c r="D27" s="84"/>
      <c r="E27" s="6"/>
    </row>
    <row r="28" spans="1:5" ht="12.75">
      <c r="A28" s="36" t="s">
        <v>171</v>
      </c>
      <c r="B28" s="34" t="s">
        <v>28</v>
      </c>
      <c r="C28" s="39" t="s">
        <v>171</v>
      </c>
      <c r="D28" s="83"/>
      <c r="E28" s="152">
        <v>5820082.16</v>
      </c>
    </row>
    <row r="29" spans="1:5" ht="12.75">
      <c r="A29" s="40"/>
      <c r="B29" s="33"/>
      <c r="C29" s="45"/>
      <c r="D29" s="149"/>
      <c r="E29" s="151"/>
    </row>
    <row r="30" spans="1:5" ht="12.75">
      <c r="A30" s="36" t="s">
        <v>176</v>
      </c>
      <c r="B30" s="34" t="s">
        <v>29</v>
      </c>
      <c r="C30" s="39" t="s">
        <v>176</v>
      </c>
      <c r="D30" s="154">
        <v>5820082.16</v>
      </c>
      <c r="E30" s="150">
        <v>12749538.43</v>
      </c>
    </row>
    <row r="31" spans="1:5" ht="12.75">
      <c r="A31" s="40" t="s">
        <v>177</v>
      </c>
      <c r="B31" s="33" t="s">
        <v>30</v>
      </c>
      <c r="C31" s="11"/>
      <c r="D31" s="6"/>
      <c r="E31" s="48"/>
    </row>
    <row r="32" spans="1:5" ht="12.75">
      <c r="A32" s="36"/>
      <c r="B32" s="34" t="s">
        <v>201</v>
      </c>
      <c r="C32" s="39" t="s">
        <v>177</v>
      </c>
      <c r="D32" s="83">
        <v>1</v>
      </c>
      <c r="E32" s="90">
        <v>1.0465251</v>
      </c>
    </row>
    <row r="33" spans="1:5" ht="12.75">
      <c r="A33" s="25">
        <v>1000</v>
      </c>
      <c r="B33" s="33" t="s">
        <v>101</v>
      </c>
      <c r="C33" s="11"/>
      <c r="D33" s="6"/>
      <c r="E33" s="6"/>
    </row>
    <row r="34" spans="1:5" ht="12.75">
      <c r="A34" s="7"/>
      <c r="B34" s="34" t="s">
        <v>200</v>
      </c>
      <c r="C34" s="12">
        <v>1000</v>
      </c>
      <c r="D34" s="178">
        <f>D26/D30</f>
        <v>1.0465251</v>
      </c>
      <c r="E34" s="178">
        <f>E26/E30</f>
        <v>1.1141059</v>
      </c>
    </row>
    <row r="36" ht="12.75">
      <c r="A36" s="2" t="s">
        <v>31</v>
      </c>
    </row>
    <row r="37" ht="12.75">
      <c r="A37" s="2" t="s">
        <v>32</v>
      </c>
    </row>
    <row r="40" ht="12.75">
      <c r="A40" t="s">
        <v>121</v>
      </c>
    </row>
    <row r="41" ht="12.75">
      <c r="A41" t="s">
        <v>165</v>
      </c>
    </row>
    <row r="43" ht="12.75">
      <c r="A43" t="s">
        <v>63</v>
      </c>
    </row>
    <row r="44" ht="12.75">
      <c r="A44" t="s">
        <v>122</v>
      </c>
    </row>
    <row r="45" ht="12.75">
      <c r="A45" t="s">
        <v>187</v>
      </c>
    </row>
  </sheetData>
  <mergeCells count="3">
    <mergeCell ref="A11:B11"/>
    <mergeCell ref="A13:B13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54">
      <selection activeCell="A1" sqref="A1:G71"/>
    </sheetView>
  </sheetViews>
  <sheetFormatPr defaultColWidth="9.140625" defaultRowHeight="12.75"/>
  <cols>
    <col min="1" max="1" width="6.00390625" style="0" customWidth="1"/>
    <col min="2" max="2" width="38.57421875" style="0" customWidth="1"/>
    <col min="3" max="3" width="8.57421875" style="0" customWidth="1"/>
    <col min="4" max="4" width="8.140625" style="0" bestFit="1" customWidth="1"/>
    <col min="5" max="5" width="13.140625" style="0" customWidth="1"/>
    <col min="6" max="6" width="13.8515625" style="0" customWidth="1"/>
    <col min="7" max="7" width="14.57421875" style="0" customWidth="1"/>
    <col min="9" max="9" width="12.8515625" style="0" bestFit="1" customWidth="1"/>
  </cols>
  <sheetData>
    <row r="1" spans="4:7" s="5" customFormat="1" ht="12">
      <c r="D1" s="114"/>
      <c r="G1" s="101" t="s">
        <v>102</v>
      </c>
    </row>
    <row r="2" spans="1:7" s="5" customFormat="1" ht="12.75">
      <c r="A2" s="5" t="s">
        <v>65</v>
      </c>
      <c r="D2" s="114"/>
      <c r="G2" s="114" t="s">
        <v>6</v>
      </c>
    </row>
    <row r="3" s="5" customFormat="1" ht="12">
      <c r="G3" s="114" t="s">
        <v>123</v>
      </c>
    </row>
    <row r="4" spans="1:7" s="5" customFormat="1" ht="12">
      <c r="A4" s="5" t="s">
        <v>58</v>
      </c>
      <c r="G4" s="101" t="s">
        <v>100</v>
      </c>
    </row>
    <row r="5" s="5" customFormat="1" ht="12">
      <c r="G5" s="101" t="s">
        <v>202</v>
      </c>
    </row>
    <row r="6" s="5" customFormat="1" ht="12">
      <c r="A6" s="5" t="s">
        <v>183</v>
      </c>
    </row>
    <row r="8" spans="1:7" ht="15">
      <c r="A8" s="188" t="s">
        <v>7</v>
      </c>
      <c r="B8" s="188"/>
      <c r="C8" s="188"/>
      <c r="D8" s="188"/>
      <c r="E8" s="188"/>
      <c r="F8" s="188"/>
      <c r="G8" s="188"/>
    </row>
    <row r="10" spans="2:7" ht="12.75">
      <c r="B10" s="52" t="s">
        <v>4</v>
      </c>
      <c r="G10" s="14" t="s">
        <v>8</v>
      </c>
    </row>
    <row r="11" spans="1:7" s="2" customFormat="1" ht="11.25">
      <c r="A11" s="103"/>
      <c r="B11" s="104"/>
      <c r="C11" s="106"/>
      <c r="D11" s="105" t="s">
        <v>34</v>
      </c>
      <c r="E11" s="106"/>
      <c r="F11" s="105" t="s">
        <v>40</v>
      </c>
      <c r="G11" s="105" t="s">
        <v>40</v>
      </c>
    </row>
    <row r="12" spans="1:7" s="2" customFormat="1" ht="11.25">
      <c r="A12" s="1"/>
      <c r="B12" s="107" t="s">
        <v>154</v>
      </c>
      <c r="C12" s="108" t="s">
        <v>33</v>
      </c>
      <c r="D12" s="108" t="s">
        <v>35</v>
      </c>
      <c r="E12" s="108" t="s">
        <v>38</v>
      </c>
      <c r="F12" s="108" t="s">
        <v>39</v>
      </c>
      <c r="G12" s="108" t="s">
        <v>59</v>
      </c>
    </row>
    <row r="13" spans="1:7" s="2" customFormat="1" ht="11.25">
      <c r="A13" s="1"/>
      <c r="B13" s="107"/>
      <c r="C13" s="108" t="s">
        <v>155</v>
      </c>
      <c r="D13" s="109" t="s">
        <v>36</v>
      </c>
      <c r="E13" s="108" t="s">
        <v>39</v>
      </c>
      <c r="F13" s="108" t="s">
        <v>41</v>
      </c>
      <c r="G13" s="108" t="s">
        <v>57</v>
      </c>
    </row>
    <row r="14" spans="1:7" s="2" customFormat="1" ht="11.25">
      <c r="A14" s="110"/>
      <c r="B14" s="111"/>
      <c r="C14" s="100"/>
      <c r="D14" s="112" t="s">
        <v>37</v>
      </c>
      <c r="E14" s="112"/>
      <c r="F14" s="100" t="s">
        <v>42</v>
      </c>
      <c r="G14" s="100" t="s">
        <v>47</v>
      </c>
    </row>
    <row r="15" spans="1:7" ht="12.75">
      <c r="A15" s="4">
        <v>11000</v>
      </c>
      <c r="B15" s="63" t="s">
        <v>124</v>
      </c>
      <c r="C15" s="58"/>
      <c r="D15" s="58"/>
      <c r="E15" s="58"/>
      <c r="F15" s="58"/>
      <c r="G15" s="58"/>
    </row>
    <row r="16" spans="1:7" ht="12.75">
      <c r="A16" s="4">
        <v>11100</v>
      </c>
      <c r="B16" s="64" t="s">
        <v>49</v>
      </c>
      <c r="C16" s="58"/>
      <c r="D16" s="58"/>
      <c r="E16" s="58"/>
      <c r="F16" s="58"/>
      <c r="G16" s="58"/>
    </row>
    <row r="17" spans="1:7" ht="12.75">
      <c r="A17" s="4"/>
      <c r="B17" s="64" t="s">
        <v>48</v>
      </c>
      <c r="C17" s="58"/>
      <c r="D17" s="58"/>
      <c r="E17" s="58"/>
      <c r="F17" s="58"/>
      <c r="G17" s="58"/>
    </row>
    <row r="18" spans="1:7" ht="12.75">
      <c r="A18" s="4">
        <v>11110</v>
      </c>
      <c r="B18" s="63" t="s">
        <v>70</v>
      </c>
      <c r="C18" s="58"/>
      <c r="D18" s="58"/>
      <c r="E18" s="58"/>
      <c r="F18" s="58"/>
      <c r="G18" s="58"/>
    </row>
    <row r="19" spans="1:7" ht="12.75">
      <c r="A19" s="4"/>
      <c r="B19" s="59" t="s">
        <v>71</v>
      </c>
      <c r="C19" s="58"/>
      <c r="D19" s="57"/>
      <c r="E19" s="57"/>
      <c r="F19" s="88"/>
      <c r="G19" s="89"/>
    </row>
    <row r="20" spans="1:7" ht="12.75">
      <c r="A20" s="4"/>
      <c r="B20" s="59" t="s">
        <v>99</v>
      </c>
      <c r="C20" s="58"/>
      <c r="D20" s="57">
        <v>285</v>
      </c>
      <c r="E20" s="128">
        <v>32730.02</v>
      </c>
      <c r="F20" s="129">
        <v>29549.73</v>
      </c>
      <c r="G20" s="155">
        <f>F20/'1.pielikums'!E23*100</f>
        <v>0.21</v>
      </c>
    </row>
    <row r="21" spans="1:7" ht="12.75">
      <c r="A21" s="4"/>
      <c r="B21" s="59" t="s">
        <v>98</v>
      </c>
      <c r="C21" s="58"/>
      <c r="D21" s="57">
        <v>10876</v>
      </c>
      <c r="E21" s="128">
        <v>1182094.85</v>
      </c>
      <c r="F21" s="129">
        <v>1227665.52</v>
      </c>
      <c r="G21" s="155">
        <f>F21/'1.pielikums'!E23*100</f>
        <v>8.63</v>
      </c>
    </row>
    <row r="22" spans="1:7" ht="12.75">
      <c r="A22" s="4"/>
      <c r="B22" s="59" t="s">
        <v>208</v>
      </c>
      <c r="C22" s="58"/>
      <c r="D22" s="57">
        <v>4000</v>
      </c>
      <c r="E22" s="128">
        <v>400774.52</v>
      </c>
      <c r="F22" s="129">
        <v>404984.72</v>
      </c>
      <c r="G22" s="155">
        <f>F22/'1.pielikums'!E23*100</f>
        <v>2.85</v>
      </c>
    </row>
    <row r="23" spans="1:7" ht="12.75">
      <c r="A23" s="4"/>
      <c r="B23" s="59" t="s">
        <v>97</v>
      </c>
      <c r="C23" s="58"/>
      <c r="D23" s="57">
        <v>277</v>
      </c>
      <c r="E23" s="128">
        <v>29080.32</v>
      </c>
      <c r="F23" s="129">
        <v>28952.56</v>
      </c>
      <c r="G23" s="155">
        <f>F23/'1.pielikums'!E23*100</f>
        <v>0.2</v>
      </c>
    </row>
    <row r="24" spans="1:7" ht="12.75">
      <c r="A24" s="4"/>
      <c r="B24" s="59" t="s">
        <v>203</v>
      </c>
      <c r="C24" s="58"/>
      <c r="D24" s="57">
        <v>11900</v>
      </c>
      <c r="E24" s="128">
        <v>1235275.45</v>
      </c>
      <c r="F24" s="129">
        <v>1301250.95</v>
      </c>
      <c r="G24" s="155">
        <f>F24/'1.pielikums'!E23*100</f>
        <v>9.15</v>
      </c>
    </row>
    <row r="25" spans="1:7" ht="12.75">
      <c r="A25" s="4"/>
      <c r="B25" s="59" t="s">
        <v>226</v>
      </c>
      <c r="C25" s="58"/>
      <c r="D25" s="57">
        <v>5503</v>
      </c>
      <c r="E25" s="128">
        <v>545198.27</v>
      </c>
      <c r="F25" s="129">
        <v>581964.42</v>
      </c>
      <c r="G25" s="155">
        <f>F25/'1.pielikums'!E23*100</f>
        <v>4.09</v>
      </c>
    </row>
    <row r="26" spans="1:9" ht="12.75">
      <c r="A26" s="4"/>
      <c r="B26" s="59" t="s">
        <v>53</v>
      </c>
      <c r="C26" s="57">
        <v>11110</v>
      </c>
      <c r="D26" s="70">
        <f>SUM(D20:D25)</f>
        <v>32841</v>
      </c>
      <c r="E26" s="70">
        <f>SUM(E20:E25)</f>
        <v>3425153.43</v>
      </c>
      <c r="F26" s="70">
        <f>SUM(F20:F25)</f>
        <v>3574367.9</v>
      </c>
      <c r="G26" s="156">
        <f>SUM(G20:G25)</f>
        <v>25.13</v>
      </c>
      <c r="I26" s="102"/>
    </row>
    <row r="27" spans="1:7" ht="12.75">
      <c r="A27" s="4">
        <v>11120</v>
      </c>
      <c r="B27" s="63" t="s">
        <v>72</v>
      </c>
      <c r="C27" s="57"/>
      <c r="D27" s="58"/>
      <c r="E27" s="128"/>
      <c r="F27" s="129"/>
      <c r="G27" s="157"/>
    </row>
    <row r="28" spans="1:7" ht="12.75">
      <c r="A28" s="4"/>
      <c r="B28" s="59" t="s">
        <v>231</v>
      </c>
      <c r="C28" s="57"/>
      <c r="D28" s="57">
        <v>3650</v>
      </c>
      <c r="E28" s="128">
        <v>389762.11</v>
      </c>
      <c r="F28" s="128">
        <v>392275.64</v>
      </c>
      <c r="G28" s="155">
        <f>F28/'1.pielikums'!E23*100</f>
        <v>2.76</v>
      </c>
    </row>
    <row r="29" spans="1:7" ht="12.75">
      <c r="A29" s="4"/>
      <c r="B29" s="59" t="s">
        <v>221</v>
      </c>
      <c r="C29" s="57"/>
      <c r="D29" s="57">
        <v>1000</v>
      </c>
      <c r="E29" s="128">
        <v>105719.09</v>
      </c>
      <c r="F29" s="128">
        <v>106295.32</v>
      </c>
      <c r="G29" s="155">
        <f>F29/'1.pielikums'!E23*100</f>
        <v>0.75</v>
      </c>
    </row>
    <row r="30" spans="1:7" ht="12.75">
      <c r="A30" s="4"/>
      <c r="B30" s="59" t="s">
        <v>232</v>
      </c>
      <c r="C30" s="57"/>
      <c r="D30" s="57">
        <v>1745</v>
      </c>
      <c r="E30" s="128">
        <v>180130.75</v>
      </c>
      <c r="F30" s="128">
        <v>175302.7</v>
      </c>
      <c r="G30" s="155">
        <f>F30/'1.pielikums'!E23*100</f>
        <v>1.23</v>
      </c>
    </row>
    <row r="31" spans="1:7" ht="12.75">
      <c r="A31" s="4"/>
      <c r="B31" s="59" t="s">
        <v>53</v>
      </c>
      <c r="C31" s="57">
        <v>11120</v>
      </c>
      <c r="D31" s="57"/>
      <c r="E31" s="130">
        <f>E28+E29+E30</f>
        <v>675611.95</v>
      </c>
      <c r="F31" s="130">
        <f>F28+F29+F30</f>
        <v>673873.66</v>
      </c>
      <c r="G31" s="130">
        <f>G28+G29+G30</f>
        <v>4.74</v>
      </c>
    </row>
    <row r="32" spans="1:7" ht="12.75">
      <c r="A32" s="4">
        <v>11130</v>
      </c>
      <c r="B32" s="63" t="s">
        <v>73</v>
      </c>
      <c r="C32" s="57"/>
      <c r="D32" s="58"/>
      <c r="E32" s="128"/>
      <c r="F32" s="129"/>
      <c r="G32" s="157"/>
    </row>
    <row r="33" spans="1:7" ht="12.75">
      <c r="A33" s="4"/>
      <c r="B33" s="59" t="s">
        <v>53</v>
      </c>
      <c r="C33" s="57">
        <v>11130</v>
      </c>
      <c r="D33" s="58"/>
      <c r="E33" s="129"/>
      <c r="F33" s="129"/>
      <c r="G33" s="157"/>
    </row>
    <row r="34" spans="1:9" ht="12.75">
      <c r="A34" s="21"/>
      <c r="B34" s="60" t="s">
        <v>74</v>
      </c>
      <c r="C34" s="62">
        <v>11100</v>
      </c>
      <c r="D34" s="62"/>
      <c r="E34" s="127">
        <f>E26+E31+E33</f>
        <v>4100765.38</v>
      </c>
      <c r="F34" s="127">
        <f>F26+F31+F33</f>
        <v>4248241.56</v>
      </c>
      <c r="G34" s="158">
        <f>G26+G31+G33</f>
        <v>29.87</v>
      </c>
      <c r="I34" s="167">
        <f>E26+E31</f>
        <v>4100765.38</v>
      </c>
    </row>
    <row r="35" spans="1:7" ht="12.75">
      <c r="A35" s="53">
        <v>11200</v>
      </c>
      <c r="B35" s="65" t="s">
        <v>147</v>
      </c>
      <c r="C35" s="55"/>
      <c r="D35" s="56"/>
      <c r="E35" s="56"/>
      <c r="F35" s="56"/>
      <c r="G35" s="56"/>
    </row>
    <row r="36" spans="1:7" ht="12.75">
      <c r="A36" s="4">
        <v>11210</v>
      </c>
      <c r="B36" s="63" t="s">
        <v>125</v>
      </c>
      <c r="C36" s="57"/>
      <c r="D36" s="58"/>
      <c r="E36" s="58"/>
      <c r="F36" s="58"/>
      <c r="G36" s="58"/>
    </row>
    <row r="37" spans="1:7" ht="12.75">
      <c r="A37" s="4"/>
      <c r="B37" s="59" t="s">
        <v>225</v>
      </c>
      <c r="C37" s="57"/>
      <c r="D37" s="57">
        <v>2000</v>
      </c>
      <c r="E37" s="129">
        <v>70000</v>
      </c>
      <c r="F37" s="129">
        <v>91800</v>
      </c>
      <c r="G37" s="88">
        <f>F37/'1.pielikums'!E23*100</f>
        <v>0.65</v>
      </c>
    </row>
    <row r="38" spans="1:7" ht="12.75">
      <c r="A38" s="21"/>
      <c r="B38" s="60" t="s">
        <v>53</v>
      </c>
      <c r="C38" s="62">
        <v>11210</v>
      </c>
      <c r="D38" s="62">
        <f>D37</f>
        <v>2000</v>
      </c>
      <c r="E38" s="126">
        <f>E37</f>
        <v>70000</v>
      </c>
      <c r="F38" s="126">
        <f>F37</f>
        <v>91800</v>
      </c>
      <c r="G38" s="92">
        <f>G37</f>
        <v>0.65</v>
      </c>
    </row>
    <row r="39" spans="1:7" ht="12.75">
      <c r="A39" s="53">
        <v>11220</v>
      </c>
      <c r="B39" s="91" t="s">
        <v>126</v>
      </c>
      <c r="C39" s="55"/>
      <c r="D39" s="56"/>
      <c r="E39" s="56"/>
      <c r="F39" s="56"/>
      <c r="G39" s="56"/>
    </row>
    <row r="40" spans="1:7" ht="12.75">
      <c r="A40" s="4"/>
      <c r="B40" s="59" t="s">
        <v>53</v>
      </c>
      <c r="C40" s="57">
        <v>11220</v>
      </c>
      <c r="D40" s="58"/>
      <c r="E40" s="58"/>
      <c r="F40" s="58"/>
      <c r="G40" s="58"/>
    </row>
    <row r="41" spans="1:7" ht="12.75">
      <c r="A41" s="21"/>
      <c r="B41" s="60" t="s">
        <v>127</v>
      </c>
      <c r="C41" s="62">
        <v>11200</v>
      </c>
      <c r="D41" s="61"/>
      <c r="E41" s="61"/>
      <c r="F41" s="61"/>
      <c r="G41" s="61"/>
    </row>
    <row r="42" spans="1:7" ht="12.75">
      <c r="A42" s="53">
        <v>11300</v>
      </c>
      <c r="B42" s="91" t="s">
        <v>128</v>
      </c>
      <c r="C42" s="55"/>
      <c r="D42" s="56"/>
      <c r="E42" s="56"/>
      <c r="F42" s="56"/>
      <c r="G42" s="56"/>
    </row>
    <row r="43" spans="1:7" ht="12.75">
      <c r="A43" s="4"/>
      <c r="B43" s="59" t="s">
        <v>54</v>
      </c>
      <c r="C43" s="57">
        <v>11300</v>
      </c>
      <c r="D43" s="58"/>
      <c r="E43" s="58"/>
      <c r="F43" s="58"/>
      <c r="G43" s="58"/>
    </row>
    <row r="44" spans="1:7" ht="12.75">
      <c r="A44" s="53">
        <v>11400</v>
      </c>
      <c r="B44" s="91" t="s">
        <v>111</v>
      </c>
      <c r="C44" s="55"/>
      <c r="D44" s="56"/>
      <c r="E44" s="56"/>
      <c r="F44" s="56"/>
      <c r="G44" s="56"/>
    </row>
    <row r="45" spans="1:7" ht="12.75">
      <c r="A45" s="4"/>
      <c r="B45" s="59" t="s">
        <v>53</v>
      </c>
      <c r="C45" s="57">
        <v>11400</v>
      </c>
      <c r="D45" s="58"/>
      <c r="E45" s="58"/>
      <c r="F45" s="58"/>
      <c r="G45" s="58"/>
    </row>
    <row r="46" spans="1:7" ht="12.75">
      <c r="A46" s="4"/>
      <c r="B46" s="66" t="s">
        <v>129</v>
      </c>
      <c r="C46" s="57"/>
      <c r="D46" s="57"/>
      <c r="E46" s="57"/>
      <c r="F46" s="57"/>
      <c r="G46" s="57"/>
    </row>
    <row r="47" spans="1:7" ht="12.75">
      <c r="A47" s="21"/>
      <c r="B47" s="22" t="s">
        <v>130</v>
      </c>
      <c r="C47" s="62"/>
      <c r="D47" s="69"/>
      <c r="E47" s="126">
        <f>E34+E38</f>
        <v>4170765.38</v>
      </c>
      <c r="F47" s="126">
        <f>F34+F38</f>
        <v>4340041.56</v>
      </c>
      <c r="G47" s="126">
        <f>G34+G38</f>
        <v>30.52</v>
      </c>
    </row>
    <row r="48" spans="1:7" ht="12.75">
      <c r="A48" s="4">
        <v>12000</v>
      </c>
      <c r="B48" s="66" t="s">
        <v>131</v>
      </c>
      <c r="C48" s="57"/>
      <c r="D48" s="58"/>
      <c r="E48" s="58"/>
      <c r="F48" s="58"/>
      <c r="G48" s="58"/>
    </row>
    <row r="49" spans="1:7" ht="12.75">
      <c r="A49" s="4">
        <v>12100</v>
      </c>
      <c r="B49" s="93" t="s">
        <v>60</v>
      </c>
      <c r="C49" s="57"/>
      <c r="D49" s="58"/>
      <c r="E49" s="58"/>
      <c r="F49" s="58"/>
      <c r="G49" s="58"/>
    </row>
    <row r="50" spans="1:7" ht="12.75">
      <c r="A50" s="4">
        <v>12110</v>
      </c>
      <c r="B50" s="66" t="s">
        <v>72</v>
      </c>
      <c r="C50" s="57"/>
      <c r="D50" s="58"/>
      <c r="E50" s="58"/>
      <c r="F50" s="58"/>
      <c r="G50" s="58"/>
    </row>
    <row r="51" spans="1:7" ht="12.75">
      <c r="A51" s="4"/>
      <c r="B51" s="20" t="s">
        <v>53</v>
      </c>
      <c r="C51" s="57">
        <v>12110</v>
      </c>
      <c r="D51" s="58"/>
      <c r="E51" s="58"/>
      <c r="F51" s="58"/>
      <c r="G51" s="58"/>
    </row>
    <row r="52" spans="1:7" ht="12.75">
      <c r="A52" s="4">
        <v>12120</v>
      </c>
      <c r="B52" s="66" t="s">
        <v>149</v>
      </c>
      <c r="C52" s="57"/>
      <c r="D52" s="58"/>
      <c r="E52" s="58"/>
      <c r="F52" s="58"/>
      <c r="G52" s="58"/>
    </row>
    <row r="53" spans="1:7" ht="12.75">
      <c r="A53" s="4"/>
      <c r="B53" s="20" t="s">
        <v>53</v>
      </c>
      <c r="C53" s="57">
        <v>12120</v>
      </c>
      <c r="D53" s="58"/>
      <c r="E53" s="58"/>
      <c r="F53" s="58"/>
      <c r="G53" s="58"/>
    </row>
    <row r="54" spans="1:7" ht="12.75">
      <c r="A54" s="21"/>
      <c r="B54" s="22" t="s">
        <v>132</v>
      </c>
      <c r="C54" s="62">
        <v>12100</v>
      </c>
      <c r="D54" s="61"/>
      <c r="E54" s="61"/>
      <c r="F54" s="61"/>
      <c r="G54" s="61"/>
    </row>
    <row r="55" spans="1:7" ht="12.75">
      <c r="A55" s="53">
        <v>12300</v>
      </c>
      <c r="B55" s="91" t="s">
        <v>128</v>
      </c>
      <c r="C55" s="55"/>
      <c r="D55" s="56"/>
      <c r="E55" s="56"/>
      <c r="F55" s="56"/>
      <c r="G55" s="56"/>
    </row>
    <row r="56" spans="1:7" ht="12.75">
      <c r="A56" s="4"/>
      <c r="B56" s="59" t="s">
        <v>53</v>
      </c>
      <c r="C56" s="57">
        <v>12300</v>
      </c>
      <c r="D56" s="58"/>
      <c r="E56" s="58"/>
      <c r="F56" s="58"/>
      <c r="G56" s="58"/>
    </row>
    <row r="57" spans="1:7" ht="12.75">
      <c r="A57" s="53">
        <v>12400</v>
      </c>
      <c r="B57" s="91" t="s">
        <v>111</v>
      </c>
      <c r="C57" s="55"/>
      <c r="D57" s="56"/>
      <c r="E57" s="56"/>
      <c r="F57" s="56"/>
      <c r="G57" s="56"/>
    </row>
    <row r="58" spans="1:7" ht="12.75">
      <c r="A58" s="4"/>
      <c r="B58" s="59" t="s">
        <v>54</v>
      </c>
      <c r="C58" s="57">
        <v>12400</v>
      </c>
      <c r="D58" s="58"/>
      <c r="E58" s="58"/>
      <c r="F58" s="58"/>
      <c r="G58" s="58"/>
    </row>
    <row r="59" spans="1:7" ht="12.75">
      <c r="A59" s="4">
        <v>12000</v>
      </c>
      <c r="B59" s="20" t="s">
        <v>133</v>
      </c>
      <c r="C59" s="57"/>
      <c r="D59" s="58"/>
      <c r="E59" s="58"/>
      <c r="F59" s="58"/>
      <c r="G59" s="58"/>
    </row>
    <row r="60" spans="1:11" ht="12.75">
      <c r="A60" s="21"/>
      <c r="B60" s="22" t="s">
        <v>134</v>
      </c>
      <c r="C60" s="69">
        <v>12000</v>
      </c>
      <c r="D60" s="61"/>
      <c r="E60" s="61"/>
      <c r="F60" s="61"/>
      <c r="G60" s="61"/>
      <c r="I60" s="138"/>
      <c r="J60" s="139"/>
      <c r="K60" s="140"/>
    </row>
    <row r="61" spans="1:11" ht="12.75">
      <c r="A61" s="53">
        <v>13000</v>
      </c>
      <c r="B61" s="54" t="s">
        <v>135</v>
      </c>
      <c r="C61" s="115"/>
      <c r="D61" s="58"/>
      <c r="E61" s="58"/>
      <c r="F61" s="58"/>
      <c r="G61" s="58"/>
      <c r="I61" s="138"/>
      <c r="J61" s="20"/>
      <c r="K61" s="140"/>
    </row>
    <row r="62" spans="1:11" ht="12.75">
      <c r="A62" s="4"/>
      <c r="B62" s="59" t="s">
        <v>51</v>
      </c>
      <c r="C62" s="70"/>
      <c r="D62" s="58"/>
      <c r="E62" s="129">
        <v>1137320</v>
      </c>
      <c r="F62" s="129">
        <v>1182023.29</v>
      </c>
      <c r="G62" s="155">
        <f>F62/'1.pielikums'!E23*100</f>
        <v>8.31</v>
      </c>
      <c r="I62" s="20"/>
      <c r="J62" s="139"/>
      <c r="K62" s="140"/>
    </row>
    <row r="63" spans="1:11" ht="12.75">
      <c r="A63" s="4"/>
      <c r="B63" s="59" t="s">
        <v>227</v>
      </c>
      <c r="C63" s="70"/>
      <c r="D63" s="58"/>
      <c r="E63" s="129">
        <v>1228000</v>
      </c>
      <c r="F63" s="129">
        <v>1268038.9</v>
      </c>
      <c r="G63" s="155">
        <f>F63/'1.pielikums'!E23*100</f>
        <v>8.92</v>
      </c>
      <c r="I63" s="20"/>
      <c r="J63" s="139"/>
      <c r="K63" s="140"/>
    </row>
    <row r="64" spans="1:11" ht="12.75">
      <c r="A64" s="4"/>
      <c r="B64" s="59" t="s">
        <v>228</v>
      </c>
      <c r="C64" s="70"/>
      <c r="D64" s="58"/>
      <c r="E64" s="129">
        <v>1172000</v>
      </c>
      <c r="F64" s="129">
        <v>1214084.35</v>
      </c>
      <c r="G64" s="155">
        <f>F64/'1.pielikums'!E23*100</f>
        <v>8.54</v>
      </c>
      <c r="I64" s="20"/>
      <c r="J64" s="139"/>
      <c r="K64" s="140"/>
    </row>
    <row r="65" spans="1:7" ht="12.75">
      <c r="A65" s="4"/>
      <c r="B65" s="59" t="s">
        <v>52</v>
      </c>
      <c r="C65" s="70"/>
      <c r="D65" s="58"/>
      <c r="E65" s="129">
        <v>676000</v>
      </c>
      <c r="F65" s="129">
        <v>694616.11</v>
      </c>
      <c r="G65" s="155">
        <f>F65/'1.pielikums'!E23*100</f>
        <v>4.88</v>
      </c>
    </row>
    <row r="66" spans="1:7" ht="12.75">
      <c r="A66" s="4"/>
      <c r="B66" s="59" t="s">
        <v>215</v>
      </c>
      <c r="C66" s="70"/>
      <c r="D66" s="58"/>
      <c r="E66" s="129">
        <v>700000</v>
      </c>
      <c r="F66" s="129">
        <v>709944.44</v>
      </c>
      <c r="G66" s="155">
        <f>F66/'1.pielikums'!E23*100</f>
        <v>4.99</v>
      </c>
    </row>
    <row r="67" spans="1:7" ht="12.75">
      <c r="A67" s="4"/>
      <c r="B67" s="59" t="s">
        <v>229</v>
      </c>
      <c r="C67" s="70"/>
      <c r="D67" s="58"/>
      <c r="E67" s="129">
        <v>1100000</v>
      </c>
      <c r="F67" s="129">
        <v>1118570.75</v>
      </c>
      <c r="G67" s="155">
        <f>F67/'1.pielikums'!E23*100</f>
        <v>7.86</v>
      </c>
    </row>
    <row r="68" spans="1:7" ht="12.75">
      <c r="A68" s="4"/>
      <c r="B68" s="59" t="s">
        <v>233</v>
      </c>
      <c r="C68" s="70"/>
      <c r="D68" s="58"/>
      <c r="E68" s="129">
        <v>300000</v>
      </c>
      <c r="F68" s="129">
        <v>300344.76</v>
      </c>
      <c r="G68" s="155">
        <f>F68/'1.pielikums'!E23*100</f>
        <v>2.11</v>
      </c>
    </row>
    <row r="69" spans="1:8" ht="12.75">
      <c r="A69" s="21"/>
      <c r="B69" s="60" t="s">
        <v>53</v>
      </c>
      <c r="C69" s="69">
        <v>13000</v>
      </c>
      <c r="D69" s="61"/>
      <c r="E69" s="126">
        <f>SUM(E62:E68)</f>
        <v>6313320</v>
      </c>
      <c r="F69" s="126">
        <f>SUM(F62:F68)</f>
        <v>6487622.6</v>
      </c>
      <c r="G69" s="126">
        <f>SUM(G62:G68)</f>
        <v>45.61</v>
      </c>
      <c r="H69" s="102"/>
    </row>
    <row r="70" spans="1:7" ht="12.75">
      <c r="A70" s="4"/>
      <c r="B70" s="63" t="s">
        <v>3</v>
      </c>
      <c r="C70" s="57"/>
      <c r="D70" s="58"/>
      <c r="E70" s="58"/>
      <c r="F70" s="58"/>
      <c r="G70" s="58"/>
    </row>
    <row r="71" spans="1:7" ht="12.75">
      <c r="A71" s="21"/>
      <c r="B71" s="68" t="s">
        <v>2</v>
      </c>
      <c r="C71" s="69">
        <v>10000</v>
      </c>
      <c r="D71" s="61"/>
      <c r="E71" s="126">
        <f>E69+E47</f>
        <v>10484085.38</v>
      </c>
      <c r="F71" s="169">
        <f>F69+F47</f>
        <v>10827664.16</v>
      </c>
      <c r="G71" s="158">
        <f>G69+G47</f>
        <v>76.13</v>
      </c>
    </row>
    <row r="72" ht="12.75">
      <c r="I72" s="102"/>
    </row>
    <row r="74" spans="5:6" ht="12.75">
      <c r="E74" s="166"/>
      <c r="F74" s="170"/>
    </row>
    <row r="75" ht="12.75">
      <c r="I75" s="102"/>
    </row>
    <row r="77" ht="12.75">
      <c r="I77" s="102"/>
    </row>
  </sheetData>
  <mergeCells count="1">
    <mergeCell ref="A8:G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421875" style="0" customWidth="1"/>
    <col min="2" max="2" width="41.28125" style="0" customWidth="1"/>
    <col min="3" max="3" width="8.00390625" style="0" customWidth="1"/>
    <col min="4" max="4" width="11.7109375" style="0" customWidth="1"/>
    <col min="5" max="5" width="8.421875" style="0" customWidth="1"/>
    <col min="6" max="6" width="15.421875" style="0" bestFit="1" customWidth="1"/>
    <col min="7" max="7" width="15.57421875" style="0" customWidth="1"/>
    <col min="8" max="8" width="13.140625" style="0" customWidth="1"/>
  </cols>
  <sheetData>
    <row r="2" spans="2:8" ht="12.75">
      <c r="B2" s="52" t="s">
        <v>9</v>
      </c>
      <c r="H2" s="14" t="s">
        <v>8</v>
      </c>
    </row>
    <row r="3" spans="1:8" ht="12.75">
      <c r="A3" s="103"/>
      <c r="B3" s="104"/>
      <c r="C3" s="104"/>
      <c r="D3" s="113" t="s">
        <v>137</v>
      </c>
      <c r="E3" s="105" t="s">
        <v>34</v>
      </c>
      <c r="F3" s="106"/>
      <c r="G3" s="105" t="s">
        <v>40</v>
      </c>
      <c r="H3" s="105" t="s">
        <v>40</v>
      </c>
    </row>
    <row r="4" spans="1:8" ht="12.75">
      <c r="A4" s="1"/>
      <c r="B4" s="107" t="s">
        <v>154</v>
      </c>
      <c r="C4" s="107" t="s">
        <v>33</v>
      </c>
      <c r="D4" s="107" t="s">
        <v>138</v>
      </c>
      <c r="E4" s="108" t="s">
        <v>35</v>
      </c>
      <c r="F4" s="108" t="s">
        <v>38</v>
      </c>
      <c r="G4" s="108" t="s">
        <v>39</v>
      </c>
      <c r="H4" s="108" t="s">
        <v>43</v>
      </c>
    </row>
    <row r="5" spans="1:8" ht="12.75">
      <c r="A5" s="1"/>
      <c r="B5" s="107"/>
      <c r="C5" s="107" t="s">
        <v>155</v>
      </c>
      <c r="D5" s="107" t="s">
        <v>139</v>
      </c>
      <c r="E5" s="109" t="s">
        <v>36</v>
      </c>
      <c r="F5" s="108" t="s">
        <v>39</v>
      </c>
      <c r="G5" s="108" t="s">
        <v>41</v>
      </c>
      <c r="H5" s="108" t="s">
        <v>44</v>
      </c>
    </row>
    <row r="6" spans="1:8" ht="12.75">
      <c r="A6" s="1"/>
      <c r="B6" s="3"/>
      <c r="C6" s="107"/>
      <c r="D6" s="107" t="s">
        <v>140</v>
      </c>
      <c r="E6" s="109" t="s">
        <v>37</v>
      </c>
      <c r="F6" s="109"/>
      <c r="G6" s="108" t="s">
        <v>42</v>
      </c>
      <c r="H6" s="108" t="s">
        <v>45</v>
      </c>
    </row>
    <row r="7" spans="1:8" ht="12.75">
      <c r="A7" s="1"/>
      <c r="B7" s="3"/>
      <c r="C7" s="3"/>
      <c r="D7" s="107" t="s">
        <v>141</v>
      </c>
      <c r="E7" s="109"/>
      <c r="F7" s="109"/>
      <c r="G7" s="109"/>
      <c r="H7" s="108" t="s">
        <v>46</v>
      </c>
    </row>
    <row r="8" spans="1:8" ht="12.75">
      <c r="A8" s="110"/>
      <c r="B8" s="111"/>
      <c r="C8" s="111"/>
      <c r="D8" s="111"/>
      <c r="E8" s="112"/>
      <c r="F8" s="112"/>
      <c r="G8" s="112"/>
      <c r="H8" s="100" t="s">
        <v>47</v>
      </c>
    </row>
    <row r="9" spans="1:8" ht="12.75">
      <c r="A9" s="4">
        <v>21000</v>
      </c>
      <c r="B9" s="63" t="s">
        <v>136</v>
      </c>
      <c r="C9" s="58"/>
      <c r="D9" s="58"/>
      <c r="E9" s="58"/>
      <c r="F9" s="58"/>
      <c r="G9" s="58"/>
      <c r="H9" s="11"/>
    </row>
    <row r="10" spans="1:8" ht="12.75">
      <c r="A10" s="4">
        <v>21100</v>
      </c>
      <c r="B10" s="64" t="s">
        <v>49</v>
      </c>
      <c r="C10" s="58"/>
      <c r="D10" s="58"/>
      <c r="E10" s="58"/>
      <c r="F10" s="58"/>
      <c r="G10" s="58"/>
      <c r="H10" s="42"/>
    </row>
    <row r="11" spans="1:8" ht="12.75">
      <c r="A11" s="4"/>
      <c r="B11" s="64" t="s">
        <v>48</v>
      </c>
      <c r="C11" s="58"/>
      <c r="D11" s="58"/>
      <c r="E11" s="58"/>
      <c r="F11" s="58"/>
      <c r="G11" s="58"/>
      <c r="H11" s="42"/>
    </row>
    <row r="12" spans="1:8" ht="12.75">
      <c r="A12" s="4">
        <v>21110</v>
      </c>
      <c r="B12" s="63" t="s">
        <v>70</v>
      </c>
      <c r="C12" s="58"/>
      <c r="D12" s="58"/>
      <c r="E12" s="58"/>
      <c r="F12" s="58"/>
      <c r="G12" s="58"/>
      <c r="H12" s="42"/>
    </row>
    <row r="13" spans="1:8" ht="12.75">
      <c r="A13" s="4"/>
      <c r="B13" s="59" t="s">
        <v>216</v>
      </c>
      <c r="C13" s="58"/>
      <c r="D13" s="58" t="s">
        <v>217</v>
      </c>
      <c r="E13" s="57">
        <v>279</v>
      </c>
      <c r="F13" s="129">
        <v>278644.92</v>
      </c>
      <c r="G13" s="129">
        <v>286302.21</v>
      </c>
      <c r="H13" s="89">
        <f>G13/'1.pielikums'!E23*100</f>
        <v>2.01</v>
      </c>
    </row>
    <row r="14" spans="1:8" ht="12.75">
      <c r="A14" s="4"/>
      <c r="B14" s="59" t="s">
        <v>234</v>
      </c>
      <c r="C14" s="58"/>
      <c r="D14" s="58" t="s">
        <v>235</v>
      </c>
      <c r="E14" s="57">
        <v>400</v>
      </c>
      <c r="F14" s="129">
        <v>280224.47</v>
      </c>
      <c r="G14" s="129">
        <v>280278.7</v>
      </c>
      <c r="H14" s="89">
        <f>G14/'1.pielikums'!E23*100</f>
        <v>1.97</v>
      </c>
    </row>
    <row r="15" spans="1:8" ht="12.75">
      <c r="A15" s="4"/>
      <c r="B15" s="59" t="s">
        <v>53</v>
      </c>
      <c r="C15" s="57">
        <v>21110</v>
      </c>
      <c r="D15" s="58"/>
      <c r="E15" s="58"/>
      <c r="F15" s="133">
        <f>F13+F14</f>
        <v>558869.39</v>
      </c>
      <c r="G15" s="133">
        <f>G13+G14</f>
        <v>566580.91</v>
      </c>
      <c r="H15" s="179">
        <f>H13+H14</f>
        <v>3.98</v>
      </c>
    </row>
    <row r="16" spans="1:8" ht="12.75">
      <c r="A16" s="4">
        <v>21120</v>
      </c>
      <c r="B16" s="63" t="s">
        <v>72</v>
      </c>
      <c r="C16" s="57"/>
      <c r="D16" s="58"/>
      <c r="E16" s="58"/>
      <c r="F16" s="58"/>
      <c r="G16" s="58"/>
      <c r="H16" s="42"/>
    </row>
    <row r="17" spans="1:8" ht="22.5">
      <c r="A17" s="4"/>
      <c r="B17" s="134" t="s">
        <v>218</v>
      </c>
      <c r="C17" s="57"/>
      <c r="D17" s="58" t="s">
        <v>209</v>
      </c>
      <c r="E17" s="57">
        <v>150</v>
      </c>
      <c r="F17" s="129">
        <v>93081.68</v>
      </c>
      <c r="G17" s="129">
        <v>84761.13</v>
      </c>
      <c r="H17" s="162">
        <f>G17/'1.pielikums'!E23*100</f>
        <v>0.6</v>
      </c>
    </row>
    <row r="18" spans="1:8" ht="22.5">
      <c r="A18" s="4"/>
      <c r="B18" s="134" t="s">
        <v>236</v>
      </c>
      <c r="C18" s="57"/>
      <c r="D18" s="58" t="s">
        <v>209</v>
      </c>
      <c r="E18" s="57">
        <v>116</v>
      </c>
      <c r="F18" s="129">
        <v>76239.41</v>
      </c>
      <c r="G18" s="129">
        <v>72335.08</v>
      </c>
      <c r="H18" s="162">
        <f>G18/'1.pielikums'!E23*100</f>
        <v>0.51</v>
      </c>
    </row>
    <row r="19" spans="1:8" ht="22.5">
      <c r="A19" s="4"/>
      <c r="B19" s="134" t="s">
        <v>237</v>
      </c>
      <c r="C19" s="57"/>
      <c r="D19" s="58" t="s">
        <v>209</v>
      </c>
      <c r="E19" s="57">
        <v>87</v>
      </c>
      <c r="F19" s="129">
        <v>57359.68</v>
      </c>
      <c r="G19" s="129">
        <v>51612.33</v>
      </c>
      <c r="H19" s="162">
        <f>G19/'1.pielikums'!E23*100</f>
        <v>0.36</v>
      </c>
    </row>
    <row r="20" spans="1:8" ht="12.75">
      <c r="A20" s="4"/>
      <c r="B20" s="134" t="s">
        <v>238</v>
      </c>
      <c r="C20" s="57"/>
      <c r="D20" s="58" t="s">
        <v>209</v>
      </c>
      <c r="E20" s="57">
        <v>1800</v>
      </c>
      <c r="F20" s="129">
        <v>99799.36</v>
      </c>
      <c r="G20" s="129">
        <v>97703.12</v>
      </c>
      <c r="H20" s="162">
        <f>G20/'1.pielikums'!E23*100</f>
        <v>0.69</v>
      </c>
    </row>
    <row r="21" spans="1:8" ht="12.75">
      <c r="A21" s="4"/>
      <c r="B21" s="59" t="s">
        <v>53</v>
      </c>
      <c r="C21" s="57">
        <v>21120</v>
      </c>
      <c r="D21" s="58"/>
      <c r="E21" s="58"/>
      <c r="F21" s="163">
        <f>SUM(F17:F20)</f>
        <v>326480.13</v>
      </c>
      <c r="G21" s="163">
        <f>SUM(G17:G20)</f>
        <v>306411.66</v>
      </c>
      <c r="H21" s="163">
        <f>SUM(H17:H20)</f>
        <v>2.16</v>
      </c>
    </row>
    <row r="22" spans="1:8" ht="12.75">
      <c r="A22" s="4">
        <v>21130</v>
      </c>
      <c r="B22" s="63" t="s">
        <v>73</v>
      </c>
      <c r="C22" s="57"/>
      <c r="D22" s="58"/>
      <c r="E22" s="58"/>
      <c r="F22" s="129"/>
      <c r="G22" s="129"/>
      <c r="H22" s="42"/>
    </row>
    <row r="23" spans="1:8" ht="12.75">
      <c r="A23" s="4"/>
      <c r="B23" s="59" t="s">
        <v>210</v>
      </c>
      <c r="C23" s="57"/>
      <c r="D23" s="58" t="s">
        <v>211</v>
      </c>
      <c r="E23" s="57">
        <v>150</v>
      </c>
      <c r="F23" s="129">
        <v>152341.75</v>
      </c>
      <c r="G23" s="129">
        <v>153644.06</v>
      </c>
      <c r="H23" s="162">
        <f>G23/'1.pielikums'!E23*100</f>
        <v>1.08</v>
      </c>
    </row>
    <row r="24" spans="1:8" ht="12.75">
      <c r="A24" s="4"/>
      <c r="B24" s="59" t="s">
        <v>53</v>
      </c>
      <c r="C24" s="57">
        <v>21130</v>
      </c>
      <c r="D24" s="58"/>
      <c r="E24" s="58"/>
      <c r="F24" s="129">
        <f>F23</f>
        <v>152341.75</v>
      </c>
      <c r="G24" s="129">
        <f>G23</f>
        <v>153644.06</v>
      </c>
      <c r="H24" s="128">
        <v>1.08</v>
      </c>
    </row>
    <row r="25" spans="1:8" ht="12.75">
      <c r="A25" s="21"/>
      <c r="B25" s="60" t="s">
        <v>55</v>
      </c>
      <c r="C25" s="62">
        <v>21100</v>
      </c>
      <c r="D25" s="61"/>
      <c r="E25" s="61"/>
      <c r="F25" s="126">
        <f>F21+F15+F24</f>
        <v>1037691.27</v>
      </c>
      <c r="G25" s="126">
        <f>G21+G15+G24</f>
        <v>1026636.63</v>
      </c>
      <c r="H25" s="127">
        <f>H21+H15+H24</f>
        <v>7.22</v>
      </c>
    </row>
    <row r="26" spans="1:8" ht="12.75">
      <c r="A26" s="53">
        <v>21200</v>
      </c>
      <c r="B26" s="65" t="s">
        <v>147</v>
      </c>
      <c r="C26" s="55"/>
      <c r="D26" s="56"/>
      <c r="E26" s="56"/>
      <c r="F26" s="131"/>
      <c r="G26" s="131"/>
      <c r="H26" s="11"/>
    </row>
    <row r="27" spans="1:8" ht="12.75">
      <c r="A27" s="4">
        <v>21210</v>
      </c>
      <c r="B27" s="63" t="s">
        <v>125</v>
      </c>
      <c r="C27" s="57"/>
      <c r="D27" s="58"/>
      <c r="E27" s="58"/>
      <c r="F27" s="129"/>
      <c r="G27" s="129"/>
      <c r="H27" s="42"/>
    </row>
    <row r="28" spans="1:8" ht="12.75">
      <c r="A28" s="4"/>
      <c r="B28" s="59" t="s">
        <v>207</v>
      </c>
      <c r="C28" s="57"/>
      <c r="D28" s="58" t="s">
        <v>64</v>
      </c>
      <c r="E28" s="58">
        <v>29000</v>
      </c>
      <c r="F28" s="129">
        <v>170494.82</v>
      </c>
      <c r="G28" s="129">
        <v>194559.78</v>
      </c>
      <c r="H28" s="162">
        <f>G28/'1.pielikums'!E23*100</f>
        <v>1.37</v>
      </c>
    </row>
    <row r="29" spans="1:8" ht="12.75">
      <c r="A29" s="4"/>
      <c r="B29" s="59" t="s">
        <v>204</v>
      </c>
      <c r="C29" s="57"/>
      <c r="D29" s="58" t="s">
        <v>64</v>
      </c>
      <c r="E29" s="58">
        <v>7500</v>
      </c>
      <c r="F29" s="129">
        <v>31503.64</v>
      </c>
      <c r="G29" s="129">
        <v>37672.22</v>
      </c>
      <c r="H29" s="162">
        <f>G29/'1.pielikums'!E23*100</f>
        <v>0.26</v>
      </c>
    </row>
    <row r="30" spans="1:8" ht="12.75">
      <c r="A30" s="4"/>
      <c r="B30" s="59" t="s">
        <v>205</v>
      </c>
      <c r="C30" s="57"/>
      <c r="D30" s="58" t="s">
        <v>206</v>
      </c>
      <c r="E30" s="58">
        <v>211500</v>
      </c>
      <c r="F30" s="129">
        <v>56961.36</v>
      </c>
      <c r="G30" s="129">
        <v>105402.68</v>
      </c>
      <c r="H30" s="162">
        <f>G30/'1.pielikums'!E23*100</f>
        <v>0.74</v>
      </c>
    </row>
    <row r="31" spans="1:8" ht="12.75">
      <c r="A31" s="21"/>
      <c r="B31" s="60" t="s">
        <v>54</v>
      </c>
      <c r="C31" s="62">
        <v>21210</v>
      </c>
      <c r="D31" s="61"/>
      <c r="E31" s="61"/>
      <c r="F31" s="126">
        <f>F28+F29+F30</f>
        <v>258959.82</v>
      </c>
      <c r="G31" s="126">
        <f>G28+G29+G30</f>
        <v>337634.68</v>
      </c>
      <c r="H31" s="126">
        <f>H28+H29+H30</f>
        <v>2.37</v>
      </c>
    </row>
    <row r="32" spans="1:8" ht="12.75">
      <c r="A32" s="4">
        <v>21220</v>
      </c>
      <c r="B32" s="66" t="s">
        <v>126</v>
      </c>
      <c r="C32" s="57"/>
      <c r="D32" s="58"/>
      <c r="E32" s="58"/>
      <c r="F32" s="58"/>
      <c r="G32" s="58"/>
      <c r="H32" s="11"/>
    </row>
    <row r="33" spans="1:8" ht="12.75">
      <c r="A33" s="4"/>
      <c r="B33" s="20" t="s">
        <v>53</v>
      </c>
      <c r="C33" s="57">
        <v>21220</v>
      </c>
      <c r="D33" s="58"/>
      <c r="E33" s="58"/>
      <c r="F33" s="58"/>
      <c r="G33" s="58"/>
      <c r="H33" s="42"/>
    </row>
    <row r="34" spans="1:8" ht="12.75">
      <c r="A34" s="21"/>
      <c r="B34" s="22" t="s">
        <v>142</v>
      </c>
      <c r="C34" s="62">
        <v>21200</v>
      </c>
      <c r="D34" s="61"/>
      <c r="E34" s="61"/>
      <c r="F34" s="61"/>
      <c r="G34" s="61"/>
      <c r="H34" s="51"/>
    </row>
    <row r="35" spans="1:8" ht="12.75">
      <c r="A35" s="53">
        <v>21300</v>
      </c>
      <c r="B35" s="65" t="s">
        <v>128</v>
      </c>
      <c r="C35" s="55"/>
      <c r="D35" s="53"/>
      <c r="E35" s="56"/>
      <c r="F35" s="54"/>
      <c r="G35" s="56"/>
      <c r="H35" s="11"/>
    </row>
    <row r="36" spans="1:8" ht="12.75">
      <c r="A36" s="4"/>
      <c r="B36" s="59" t="s">
        <v>219</v>
      </c>
      <c r="C36" s="57"/>
      <c r="D36" s="4" t="s">
        <v>220</v>
      </c>
      <c r="E36" s="58">
        <v>9489</v>
      </c>
      <c r="F36" s="173">
        <v>572802.08</v>
      </c>
      <c r="G36" s="129">
        <v>614711.18</v>
      </c>
      <c r="H36" s="165">
        <f>G36/'1.pielikums'!E23*100</f>
        <v>4.32</v>
      </c>
    </row>
    <row r="37" spans="1:8" ht="12.75">
      <c r="A37" s="4"/>
      <c r="B37" s="59" t="s">
        <v>222</v>
      </c>
      <c r="C37" s="57"/>
      <c r="D37" s="4" t="s">
        <v>223</v>
      </c>
      <c r="E37" s="58">
        <v>100300</v>
      </c>
      <c r="F37" s="173">
        <v>613357.78</v>
      </c>
      <c r="G37" s="129">
        <v>627268.18</v>
      </c>
      <c r="H37" s="165">
        <f>G37/'1.pielikums'!E23*100</f>
        <v>4.41</v>
      </c>
    </row>
    <row r="38" spans="1:8" ht="12.75">
      <c r="A38" s="4"/>
      <c r="B38" s="59" t="s">
        <v>224</v>
      </c>
      <c r="C38" s="57"/>
      <c r="D38" s="4" t="s">
        <v>64</v>
      </c>
      <c r="E38" s="58">
        <v>87559</v>
      </c>
      <c r="F38" s="173">
        <v>353333.31</v>
      </c>
      <c r="G38" s="129">
        <v>477704.71</v>
      </c>
      <c r="H38" s="165">
        <f>G38/'1.pielikums'!E23*100</f>
        <v>3.36</v>
      </c>
    </row>
    <row r="39" spans="1:8" ht="12.75">
      <c r="A39" s="4"/>
      <c r="B39" s="59" t="s">
        <v>239</v>
      </c>
      <c r="C39" s="57"/>
      <c r="D39" s="174" t="s">
        <v>240</v>
      </c>
      <c r="E39" s="171">
        <v>17956.9</v>
      </c>
      <c r="F39" s="173">
        <v>117674.98</v>
      </c>
      <c r="G39" s="129">
        <v>123327.27</v>
      </c>
      <c r="H39" s="177">
        <f>G39/'[1]1.pielikums'!E23*100</f>
        <v>0.87</v>
      </c>
    </row>
    <row r="40" spans="1:8" ht="12.75">
      <c r="A40" s="4"/>
      <c r="B40" s="59" t="s">
        <v>241</v>
      </c>
      <c r="C40" s="57"/>
      <c r="D40" s="172" t="s">
        <v>220</v>
      </c>
      <c r="E40" s="171">
        <v>2753</v>
      </c>
      <c r="F40" s="173">
        <v>112275</v>
      </c>
      <c r="G40" s="129">
        <v>115552.85</v>
      </c>
      <c r="H40" s="177">
        <f>G40/'[1]1.pielikums'!E23*100</f>
        <v>0.81</v>
      </c>
    </row>
    <row r="41" spans="1:8" ht="12.75">
      <c r="A41" s="4"/>
      <c r="B41" s="59" t="s">
        <v>242</v>
      </c>
      <c r="C41" s="57"/>
      <c r="D41" s="172" t="s">
        <v>220</v>
      </c>
      <c r="E41" s="176">
        <v>381</v>
      </c>
      <c r="F41" s="173">
        <v>27772</v>
      </c>
      <c r="G41" s="129">
        <v>28148.06</v>
      </c>
      <c r="H41" s="177">
        <f>G41/'[1]1.pielikums'!E23*100</f>
        <v>0.2</v>
      </c>
    </row>
    <row r="42" spans="1:8" ht="12.75">
      <c r="A42" s="4"/>
      <c r="B42" s="59" t="s">
        <v>243</v>
      </c>
      <c r="C42" s="57"/>
      <c r="D42" s="172" t="s">
        <v>220</v>
      </c>
      <c r="E42" s="176">
        <v>364</v>
      </c>
      <c r="F42" s="173">
        <v>28187</v>
      </c>
      <c r="G42" s="129">
        <v>29308.07</v>
      </c>
      <c r="H42" s="177">
        <f>G42/'[1]1.pielikums'!E23*100</f>
        <v>0.21</v>
      </c>
    </row>
    <row r="43" spans="1:8" ht="12.75">
      <c r="A43" s="21"/>
      <c r="B43" s="60" t="s">
        <v>53</v>
      </c>
      <c r="C43" s="62">
        <v>21300</v>
      </c>
      <c r="D43" s="21"/>
      <c r="E43" s="61"/>
      <c r="F43" s="175">
        <f>SUM(F36:F42)</f>
        <v>1825402.15</v>
      </c>
      <c r="G43" s="175">
        <f>SUM(G36:G42)</f>
        <v>2016020.32</v>
      </c>
      <c r="H43" s="175">
        <f>SUM(H36:H42)</f>
        <v>14.18</v>
      </c>
    </row>
    <row r="44" spans="1:8" ht="12.75">
      <c r="A44" s="53">
        <v>21400</v>
      </c>
      <c r="B44" s="54" t="s">
        <v>111</v>
      </c>
      <c r="C44" s="55"/>
      <c r="D44" s="56"/>
      <c r="E44" s="56"/>
      <c r="F44" s="56"/>
      <c r="G44" s="56"/>
      <c r="H44" s="11"/>
    </row>
    <row r="45" spans="1:8" ht="12.75">
      <c r="A45" s="21"/>
      <c r="B45" s="60" t="s">
        <v>53</v>
      </c>
      <c r="C45" s="62">
        <v>21400</v>
      </c>
      <c r="D45" s="61"/>
      <c r="E45" s="61"/>
      <c r="F45" s="164"/>
      <c r="G45" s="61"/>
      <c r="H45" s="51"/>
    </row>
    <row r="46" spans="1:8" ht="12.75">
      <c r="A46" s="4"/>
      <c r="B46" s="59" t="s">
        <v>136</v>
      </c>
      <c r="C46" s="57"/>
      <c r="D46" s="58"/>
      <c r="E46" s="58"/>
      <c r="F46" s="58"/>
      <c r="G46" s="58"/>
      <c r="H46" s="42"/>
    </row>
    <row r="47" spans="1:8" ht="12.75">
      <c r="A47" s="21"/>
      <c r="B47" s="60" t="s">
        <v>143</v>
      </c>
      <c r="C47" s="69">
        <v>21000</v>
      </c>
      <c r="D47" s="61"/>
      <c r="E47" s="61"/>
      <c r="F47" s="126">
        <f>F43+F31+F25</f>
        <v>3122053.24</v>
      </c>
      <c r="G47" s="126">
        <f>G43+G31+G25</f>
        <v>3380291.63</v>
      </c>
      <c r="H47" s="126">
        <f>H43+H31+H25</f>
        <v>23.77</v>
      </c>
    </row>
    <row r="48" spans="1:8" ht="12.75">
      <c r="A48" s="4">
        <v>22000</v>
      </c>
      <c r="B48" s="66" t="s">
        <v>148</v>
      </c>
      <c r="C48" s="57"/>
      <c r="D48" s="58"/>
      <c r="E48" s="58"/>
      <c r="F48" s="58"/>
      <c r="G48" s="58"/>
      <c r="H48" s="11"/>
    </row>
    <row r="49" spans="1:8" ht="12.75">
      <c r="A49" s="4">
        <v>22100</v>
      </c>
      <c r="B49" s="67" t="s">
        <v>5</v>
      </c>
      <c r="C49" s="57"/>
      <c r="D49" s="58"/>
      <c r="E49" s="58"/>
      <c r="F49" s="58"/>
      <c r="G49" s="58"/>
      <c r="H49" s="42"/>
    </row>
    <row r="50" spans="1:8" ht="12.75">
      <c r="A50" s="4"/>
      <c r="B50" s="67" t="s">
        <v>48</v>
      </c>
      <c r="C50" s="57"/>
      <c r="D50" s="58"/>
      <c r="E50" s="58"/>
      <c r="F50" s="58"/>
      <c r="G50" s="58"/>
      <c r="H50" s="42"/>
    </row>
    <row r="51" spans="1:8" ht="12.75">
      <c r="A51" s="4"/>
      <c r="B51" s="66" t="s">
        <v>70</v>
      </c>
      <c r="C51" s="57"/>
      <c r="D51" s="58"/>
      <c r="E51" s="58"/>
      <c r="F51" s="58"/>
      <c r="G51" s="58"/>
      <c r="H51" s="42"/>
    </row>
    <row r="52" spans="1:8" ht="12.75">
      <c r="A52" s="4"/>
      <c r="B52" s="20" t="s">
        <v>53</v>
      </c>
      <c r="C52" s="57">
        <v>22110</v>
      </c>
      <c r="D52" s="58"/>
      <c r="E52" s="58"/>
      <c r="F52" s="58"/>
      <c r="G52" s="58"/>
      <c r="H52" s="42"/>
    </row>
    <row r="53" spans="1:8" ht="12.75">
      <c r="A53" s="4">
        <v>22120</v>
      </c>
      <c r="B53" s="66" t="s">
        <v>72</v>
      </c>
      <c r="C53" s="57"/>
      <c r="D53" s="58"/>
      <c r="E53" s="58"/>
      <c r="F53" s="58"/>
      <c r="G53" s="58"/>
      <c r="H53" s="42"/>
    </row>
    <row r="54" spans="1:8" ht="12.75">
      <c r="A54" s="4"/>
      <c r="B54" s="20" t="s">
        <v>53</v>
      </c>
      <c r="C54" s="57">
        <v>22120</v>
      </c>
      <c r="D54" s="58"/>
      <c r="E54" s="58"/>
      <c r="F54" s="58"/>
      <c r="G54" s="58"/>
      <c r="H54" s="42"/>
    </row>
    <row r="55" spans="1:8" ht="12.75">
      <c r="A55" s="4">
        <v>22130</v>
      </c>
      <c r="B55" s="66" t="s">
        <v>149</v>
      </c>
      <c r="C55" s="57"/>
      <c r="D55" s="58"/>
      <c r="E55" s="58"/>
      <c r="F55" s="58"/>
      <c r="G55" s="58"/>
      <c r="H55" s="42"/>
    </row>
    <row r="56" spans="1:8" ht="12.75">
      <c r="A56" s="4"/>
      <c r="B56" s="20" t="s">
        <v>53</v>
      </c>
      <c r="C56" s="57">
        <v>22130</v>
      </c>
      <c r="D56" s="58"/>
      <c r="E56" s="58"/>
      <c r="F56" s="58"/>
      <c r="G56" s="58"/>
      <c r="H56" s="42"/>
    </row>
    <row r="57" spans="1:8" ht="12.75">
      <c r="A57" s="21"/>
      <c r="B57" s="22" t="s">
        <v>10</v>
      </c>
      <c r="C57" s="62">
        <v>22100</v>
      </c>
      <c r="D57" s="61"/>
      <c r="E57" s="61"/>
      <c r="F57" s="61"/>
      <c r="G57" s="61"/>
      <c r="H57" s="51"/>
    </row>
    <row r="58" spans="1:8" ht="12.75">
      <c r="A58" s="4">
        <v>22200</v>
      </c>
      <c r="B58" s="64" t="s">
        <v>159</v>
      </c>
      <c r="C58" s="57"/>
      <c r="D58" s="58"/>
      <c r="E58" s="58"/>
      <c r="F58" s="58"/>
      <c r="G58" s="58"/>
      <c r="H58" s="42"/>
    </row>
    <row r="59" spans="1:8" ht="12.75">
      <c r="A59" s="21"/>
      <c r="B59" s="60" t="s">
        <v>53</v>
      </c>
      <c r="C59" s="62">
        <v>22200</v>
      </c>
      <c r="D59" s="61"/>
      <c r="E59" s="61"/>
      <c r="F59" s="61"/>
      <c r="G59" s="61"/>
      <c r="H59" s="51"/>
    </row>
    <row r="60" spans="1:8" ht="12.75">
      <c r="A60" s="4">
        <v>22300</v>
      </c>
      <c r="B60" s="64" t="s">
        <v>0</v>
      </c>
      <c r="C60" s="57"/>
      <c r="D60" s="58"/>
      <c r="E60" s="58"/>
      <c r="F60" s="58"/>
      <c r="G60" s="58"/>
      <c r="H60" s="42"/>
    </row>
    <row r="61" spans="1:8" ht="12.75">
      <c r="A61" s="4"/>
      <c r="B61" s="64" t="s">
        <v>50</v>
      </c>
      <c r="C61" s="57"/>
      <c r="D61" s="58"/>
      <c r="E61" s="58"/>
      <c r="F61" s="58"/>
      <c r="G61" s="58"/>
      <c r="H61" s="42"/>
    </row>
    <row r="62" spans="1:8" ht="12.75">
      <c r="A62" s="21"/>
      <c r="B62" s="60" t="s">
        <v>53</v>
      </c>
      <c r="C62" s="62">
        <v>22300</v>
      </c>
      <c r="D62" s="61"/>
      <c r="E62" s="61"/>
      <c r="F62" s="61"/>
      <c r="G62" s="61"/>
      <c r="H62" s="51"/>
    </row>
    <row r="63" spans="1:8" ht="12.75">
      <c r="A63" s="4">
        <v>22400</v>
      </c>
      <c r="B63" s="64" t="s">
        <v>160</v>
      </c>
      <c r="C63" s="57"/>
      <c r="D63" s="58"/>
      <c r="E63" s="58"/>
      <c r="F63" s="58"/>
      <c r="G63" s="58"/>
      <c r="H63" s="42"/>
    </row>
    <row r="64" spans="1:8" ht="12.75">
      <c r="A64" s="21"/>
      <c r="B64" s="60" t="s">
        <v>53</v>
      </c>
      <c r="C64" s="62">
        <v>22400</v>
      </c>
      <c r="D64" s="61"/>
      <c r="E64" s="61"/>
      <c r="F64" s="61"/>
      <c r="G64" s="61"/>
      <c r="H64" s="51"/>
    </row>
    <row r="65" spans="1:8" ht="12.75">
      <c r="A65" s="4">
        <v>22500</v>
      </c>
      <c r="B65" s="59" t="s">
        <v>150</v>
      </c>
      <c r="C65" s="57"/>
      <c r="D65" s="58"/>
      <c r="E65" s="58"/>
      <c r="F65" s="58"/>
      <c r="G65" s="58"/>
      <c r="H65" s="42"/>
    </row>
    <row r="66" spans="1:8" ht="12.75">
      <c r="A66" s="21"/>
      <c r="B66" s="60" t="s">
        <v>56</v>
      </c>
      <c r="C66" s="62">
        <v>22500</v>
      </c>
      <c r="D66" s="61"/>
      <c r="E66" s="61"/>
      <c r="F66" s="61"/>
      <c r="G66" s="61"/>
      <c r="H66" s="51"/>
    </row>
    <row r="67" spans="1:8" ht="12.75">
      <c r="A67" s="4"/>
      <c r="B67" s="20" t="s">
        <v>1</v>
      </c>
      <c r="C67" s="57"/>
      <c r="D67" s="58"/>
      <c r="E67" s="58"/>
      <c r="F67" s="58"/>
      <c r="G67" s="58"/>
      <c r="H67" s="42"/>
    </row>
    <row r="68" spans="1:8" ht="12.75">
      <c r="A68" s="21"/>
      <c r="B68" s="22" t="s">
        <v>144</v>
      </c>
      <c r="C68" s="69">
        <v>22000</v>
      </c>
      <c r="D68" s="61"/>
      <c r="E68" s="61"/>
      <c r="F68" s="135">
        <f>F47</f>
        <v>3122053.24</v>
      </c>
      <c r="G68" s="135">
        <f>G47</f>
        <v>3380291.63</v>
      </c>
      <c r="H68" s="135">
        <f>H47</f>
        <v>23.77</v>
      </c>
    </row>
    <row r="69" spans="1:8" ht="12.75">
      <c r="A69" s="4">
        <v>23000</v>
      </c>
      <c r="B69" s="59" t="s">
        <v>151</v>
      </c>
      <c r="C69" s="70">
        <v>23000</v>
      </c>
      <c r="D69" s="58"/>
      <c r="E69" s="58"/>
      <c r="F69" s="58"/>
      <c r="G69" s="58"/>
      <c r="H69" s="42"/>
    </row>
    <row r="70" spans="1:8" ht="12.75">
      <c r="A70" s="21"/>
      <c r="B70" s="60" t="s">
        <v>152</v>
      </c>
      <c r="C70" s="62">
        <v>23100</v>
      </c>
      <c r="D70" s="61"/>
      <c r="E70" s="61"/>
      <c r="F70" s="61"/>
      <c r="G70" s="61"/>
      <c r="H70" s="51"/>
    </row>
    <row r="71" spans="1:8" ht="12.75">
      <c r="A71" s="4"/>
      <c r="B71" s="63" t="s">
        <v>61</v>
      </c>
      <c r="C71" s="57"/>
      <c r="D71" s="58"/>
      <c r="E71" s="58"/>
      <c r="F71" s="58"/>
      <c r="G71" s="58"/>
      <c r="H71" s="42"/>
    </row>
    <row r="72" spans="1:8" ht="12.75">
      <c r="A72" s="21"/>
      <c r="B72" s="68" t="s">
        <v>11</v>
      </c>
      <c r="C72" s="69">
        <v>20000</v>
      </c>
      <c r="D72" s="61"/>
      <c r="E72" s="92"/>
      <c r="F72" s="126">
        <f>F68</f>
        <v>3122053.24</v>
      </c>
      <c r="G72" s="126">
        <f>G68</f>
        <v>3380291.63</v>
      </c>
      <c r="H72" s="126">
        <f>H68</f>
        <v>23.77</v>
      </c>
    </row>
    <row r="73" spans="1:8" ht="12.75">
      <c r="A73" s="31">
        <v>30000</v>
      </c>
      <c r="B73" s="19" t="s">
        <v>12</v>
      </c>
      <c r="C73" s="71">
        <v>30000</v>
      </c>
      <c r="D73" s="42"/>
      <c r="E73" s="42"/>
      <c r="F73" s="87"/>
      <c r="G73" s="87"/>
      <c r="H73" s="42"/>
    </row>
    <row r="74" spans="1:8" ht="12.75">
      <c r="A74" s="7"/>
      <c r="B74" s="8" t="s">
        <v>13</v>
      </c>
      <c r="C74" s="51"/>
      <c r="D74" s="51"/>
      <c r="E74" s="94"/>
      <c r="F74" s="132">
        <f>'4.pielikums'!E71+F72</f>
        <v>13606138.62</v>
      </c>
      <c r="G74" s="132">
        <f>'4.pielikums'!F71+G72</f>
        <v>14207955.79</v>
      </c>
      <c r="H74" s="132">
        <f>'4.pielikums'!G71+H72</f>
        <v>99.9</v>
      </c>
    </row>
    <row r="76" ht="12.75">
      <c r="A76" t="s">
        <v>121</v>
      </c>
    </row>
    <row r="77" ht="12.75">
      <c r="A77" t="s">
        <v>165</v>
      </c>
    </row>
    <row r="79" spans="1:7" ht="12.75">
      <c r="A79" t="s">
        <v>63</v>
      </c>
      <c r="G79" s="102"/>
    </row>
    <row r="80" ht="12.75">
      <c r="A80" t="s">
        <v>122</v>
      </c>
    </row>
    <row r="81" ht="12.75">
      <c r="A81" t="s">
        <v>187</v>
      </c>
    </row>
  </sheetData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Hansabank-Latvija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 Vesers</dc:creator>
  <cp:keywords/>
  <dc:description/>
  <cp:lastModifiedBy>Inese Kivleniece</cp:lastModifiedBy>
  <cp:lastPrinted>2005-01-20T10:17:23Z</cp:lastPrinted>
  <dcterms:created xsi:type="dcterms:W3CDTF">1998-07-21T14:44:11Z</dcterms:created>
  <dcterms:modified xsi:type="dcterms:W3CDTF">2005-01-20T12:44:01Z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_AdHocReviewCycle">
    <vt:i4>568568764</vt:i4>
  </property>
  <property fmtid="{D5CDD505-2E9C-101B-9397-08002B2CF9AE}" pid="4" name="_EmailSubje">
    <vt:lpwstr>Dinamika, Stabilitate 31.12.2004</vt:lpwstr>
  </property>
  <property fmtid="{D5CDD505-2E9C-101B-9397-08002B2CF9AE}" pid="5" name="_AuthorEma">
    <vt:lpwstr>Inese.Kivleniece@hansabanka.lv</vt:lpwstr>
  </property>
  <property fmtid="{D5CDD505-2E9C-101B-9397-08002B2CF9AE}" pid="6" name="_AuthorEmailDisplayNa">
    <vt:lpwstr>Inese Kivleniece</vt:lpwstr>
  </property>
</Properties>
</file>