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8"/>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 name="AUG-2015" sheetId="41" r:id="rId9"/>
  </sheets>
  <calcPr calcId="145621"/>
</workbook>
</file>

<file path=xl/calcChain.xml><?xml version="1.0" encoding="utf-8"?>
<calcChain xmlns="http://schemas.openxmlformats.org/spreadsheetml/2006/main">
  <c r="L25" i="41" l="1"/>
  <c r="F25" i="41"/>
  <c r="E25" i="41"/>
  <c r="M25" i="41" s="1"/>
  <c r="L21" i="41"/>
  <c r="F21" i="41"/>
  <c r="E21" i="41"/>
  <c r="I21" i="41" s="1"/>
  <c r="L10" i="41"/>
  <c r="K10" i="41"/>
  <c r="J10" i="41"/>
  <c r="F10" i="41"/>
  <c r="E10" i="41"/>
  <c r="I10" i="41" s="1"/>
  <c r="G25" i="41" l="1"/>
  <c r="F27" i="41"/>
  <c r="H25" i="41"/>
  <c r="J25" i="41"/>
  <c r="K25" i="41"/>
  <c r="H21" i="41"/>
  <c r="F28" i="41"/>
  <c r="F32" i="41" s="1"/>
  <c r="E42" i="41" s="1"/>
  <c r="F42" i="41" s="1"/>
  <c r="M21" i="41"/>
  <c r="G10" i="41"/>
  <c r="J21" i="41"/>
  <c r="I25" i="41"/>
  <c r="M10" i="41"/>
  <c r="H10" i="41"/>
  <c r="G21" i="41"/>
  <c r="K21" i="41"/>
  <c r="E27" i="41"/>
  <c r="L27" i="41" s="1"/>
  <c r="L25" i="40"/>
  <c r="F25" i="40"/>
  <c r="E25" i="40"/>
  <c r="G25" i="40" s="1"/>
  <c r="L21" i="40"/>
  <c r="F21" i="40"/>
  <c r="E21" i="40"/>
  <c r="L10" i="40"/>
  <c r="K10" i="40"/>
  <c r="J10" i="40"/>
  <c r="F10" i="40"/>
  <c r="E10" i="40"/>
  <c r="H27" i="41" l="1"/>
  <c r="K27" i="41"/>
  <c r="M27" i="41"/>
  <c r="G27" i="41"/>
  <c r="E28" i="41"/>
  <c r="E32" i="41" s="1"/>
  <c r="E41" i="41" s="1"/>
  <c r="F41" i="41" s="1"/>
  <c r="J27" i="41"/>
  <c r="I27" i="41"/>
  <c r="H25" i="40"/>
  <c r="E27" i="40"/>
  <c r="L27" i="40" s="1"/>
  <c r="F27" i="40"/>
  <c r="F28" i="40" s="1"/>
  <c r="F32" i="40" s="1"/>
  <c r="E42" i="40" s="1"/>
  <c r="F42" i="40" s="1"/>
  <c r="K25" i="40"/>
  <c r="I21" i="40"/>
  <c r="M21" i="40"/>
  <c r="G10" i="40"/>
  <c r="J21" i="40"/>
  <c r="I25" i="40"/>
  <c r="M25" i="40"/>
  <c r="H10" i="40"/>
  <c r="G21" i="40"/>
  <c r="G27" i="40" s="1"/>
  <c r="K21" i="40"/>
  <c r="K27" i="40" s="1"/>
  <c r="J25" i="40"/>
  <c r="I10" i="40"/>
  <c r="M10" i="40"/>
  <c r="H21" i="40"/>
  <c r="E28" i="40"/>
  <c r="E32" i="40" s="1"/>
  <c r="E41" i="40" s="1"/>
  <c r="F41" i="40" s="1"/>
  <c r="L25" i="39"/>
  <c r="F25" i="39"/>
  <c r="E25" i="39"/>
  <c r="K25" i="39" s="1"/>
  <c r="L21" i="39"/>
  <c r="F21" i="39"/>
  <c r="E21" i="39"/>
  <c r="H21" i="39" s="1"/>
  <c r="L10" i="39"/>
  <c r="K10" i="39"/>
  <c r="J10" i="39"/>
  <c r="F10" i="39"/>
  <c r="E10" i="39"/>
  <c r="J36" i="41" l="1"/>
  <c r="J37" i="41" s="1"/>
  <c r="K36" i="41"/>
  <c r="K37" i="41" s="1"/>
  <c r="H36" i="41"/>
  <c r="H37" i="41" s="1"/>
  <c r="M36" i="41"/>
  <c r="M37" i="41" s="1"/>
  <c r="G36" i="41"/>
  <c r="I36" i="41"/>
  <c r="I37" i="41" s="1"/>
  <c r="L36" i="41"/>
  <c r="L37" i="41" s="1"/>
  <c r="H27" i="40"/>
  <c r="M27" i="40"/>
  <c r="J27" i="40"/>
  <c r="I27" i="40"/>
  <c r="I36" i="40"/>
  <c r="I37" i="40" s="1"/>
  <c r="L36" i="40"/>
  <c r="L37" i="40" s="1"/>
  <c r="K36" i="40"/>
  <c r="K37" i="40" s="1"/>
  <c r="H36" i="40"/>
  <c r="H37" i="40" s="1"/>
  <c r="J36" i="40"/>
  <c r="J37" i="40" s="1"/>
  <c r="M36" i="40"/>
  <c r="M37" i="40" s="1"/>
  <c r="G36" i="40"/>
  <c r="F27" i="39"/>
  <c r="F28" i="39" s="1"/>
  <c r="F32" i="39" s="1"/>
  <c r="E42" i="39" s="1"/>
  <c r="F42" i="39" s="1"/>
  <c r="G25" i="39"/>
  <c r="H25" i="39"/>
  <c r="E27" i="39"/>
  <c r="I10" i="39"/>
  <c r="M10" i="39"/>
  <c r="M21" i="39"/>
  <c r="E28" i="39"/>
  <c r="E32" i="39" s="1"/>
  <c r="E41" i="39" s="1"/>
  <c r="F41" i="39" s="1"/>
  <c r="I21" i="39"/>
  <c r="G10" i="39"/>
  <c r="J21" i="39"/>
  <c r="I25" i="39"/>
  <c r="M25" i="39"/>
  <c r="H10" i="39"/>
  <c r="G21" i="39"/>
  <c r="K21" i="39"/>
  <c r="J25" i="39"/>
  <c r="L25" i="38"/>
  <c r="F25" i="38"/>
  <c r="E25" i="38"/>
  <c r="M25" i="38" s="1"/>
  <c r="L21" i="38"/>
  <c r="F21" i="38"/>
  <c r="E21" i="38"/>
  <c r="L10" i="38"/>
  <c r="K10" i="38"/>
  <c r="J10" i="38"/>
  <c r="F10" i="38"/>
  <c r="E10" i="38"/>
  <c r="I10" i="38" s="1"/>
  <c r="H27" i="39" l="1"/>
  <c r="G27" i="39"/>
  <c r="I27" i="39"/>
  <c r="H36" i="39"/>
  <c r="H37" i="39" s="1"/>
  <c r="M27" i="39"/>
  <c r="L27" i="39"/>
  <c r="M36" i="39"/>
  <c r="M37" i="39" s="1"/>
  <c r="K36" i="39"/>
  <c r="K37" i="39" s="1"/>
  <c r="J36" i="39"/>
  <c r="J37" i="39" s="1"/>
  <c r="L36" i="39"/>
  <c r="L37" i="39" s="1"/>
  <c r="K27" i="39"/>
  <c r="G36" i="39"/>
  <c r="I36" i="39"/>
  <c r="I37" i="39" s="1"/>
  <c r="J27" i="39"/>
  <c r="E27" i="38"/>
  <c r="H27" i="38" s="1"/>
  <c r="H25" i="38"/>
  <c r="H21" i="38"/>
  <c r="G21" i="38"/>
  <c r="J25" i="38"/>
  <c r="K25" i="38"/>
  <c r="G25" i="38"/>
  <c r="F27" i="38"/>
  <c r="F28" i="38" s="1"/>
  <c r="F32" i="38" s="1"/>
  <c r="E42" i="38" s="1"/>
  <c r="F42" i="38" s="1"/>
  <c r="L27" i="38"/>
  <c r="K21" i="38"/>
  <c r="H10" i="38"/>
  <c r="M10" i="38"/>
  <c r="E28" i="38"/>
  <c r="E32" i="38" s="1"/>
  <c r="E41" i="38" s="1"/>
  <c r="F41" i="38" s="1"/>
  <c r="I21" i="38"/>
  <c r="M21" i="38"/>
  <c r="G10" i="38"/>
  <c r="J21" i="38"/>
  <c r="I25" i="38"/>
  <c r="L25" i="37"/>
  <c r="F25" i="37"/>
  <c r="E25" i="37"/>
  <c r="G25" i="37" s="1"/>
  <c r="L21" i="37"/>
  <c r="F21" i="37"/>
  <c r="E21" i="37"/>
  <c r="K21" i="37" s="1"/>
  <c r="L10" i="37"/>
  <c r="K10" i="37"/>
  <c r="J10" i="37"/>
  <c r="F10" i="37"/>
  <c r="E10" i="37"/>
  <c r="H10" i="37" s="1"/>
  <c r="M27" i="38" l="1"/>
  <c r="K27" i="38"/>
  <c r="G27" i="38"/>
  <c r="G36" i="38"/>
  <c r="K36" i="38"/>
  <c r="K37" i="38" s="1"/>
  <c r="H36" i="38"/>
  <c r="H37" i="38" s="1"/>
  <c r="I36" i="38"/>
  <c r="I37" i="38" s="1"/>
  <c r="L36" i="38"/>
  <c r="L37" i="38" s="1"/>
  <c r="M36" i="38"/>
  <c r="M37" i="38" s="1"/>
  <c r="J36" i="38"/>
  <c r="J37" i="38" s="1"/>
  <c r="J27" i="38"/>
  <c r="I27" i="38"/>
  <c r="G21" i="37"/>
  <c r="G27" i="37" s="1"/>
  <c r="H21" i="37"/>
  <c r="F27" i="37"/>
  <c r="F28" i="37" s="1"/>
  <c r="F32" i="37" s="1"/>
  <c r="E42" i="37" s="1"/>
  <c r="F42" i="37" s="1"/>
  <c r="J21" i="37"/>
  <c r="G10" i="37"/>
  <c r="M25" i="37"/>
  <c r="J25" i="37"/>
  <c r="E27" i="37"/>
  <c r="L27" i="37" s="1"/>
  <c r="I10" i="37"/>
  <c r="M10" i="37"/>
  <c r="K25" i="37"/>
  <c r="E28" i="37"/>
  <c r="E32" i="37" s="1"/>
  <c r="E41" i="37" s="1"/>
  <c r="F41" i="37" s="1"/>
  <c r="I21" i="37"/>
  <c r="M21" i="37"/>
  <c r="H25" i="37"/>
  <c r="I25" i="37"/>
  <c r="M25" i="36"/>
  <c r="L25" i="36"/>
  <c r="K25" i="36"/>
  <c r="J25" i="36"/>
  <c r="I25" i="36"/>
  <c r="H25" i="36"/>
  <c r="G25" i="36"/>
  <c r="M21" i="36"/>
  <c r="L21" i="36"/>
  <c r="K21" i="36"/>
  <c r="J21" i="36"/>
  <c r="I21" i="36"/>
  <c r="H21" i="36"/>
  <c r="G21" i="36"/>
  <c r="M10" i="36"/>
  <c r="L10" i="36"/>
  <c r="K10" i="36"/>
  <c r="J10" i="36"/>
  <c r="I10" i="36"/>
  <c r="H10" i="36"/>
  <c r="G10" i="36"/>
  <c r="H27" i="37" l="1"/>
  <c r="M27" i="37"/>
  <c r="I27" i="37"/>
  <c r="H36" i="37"/>
  <c r="H37" i="37" s="1"/>
  <c r="L36" i="37"/>
  <c r="L37" i="37" s="1"/>
  <c r="K27" i="37"/>
  <c r="J27" i="37"/>
  <c r="G36" i="37"/>
  <c r="J36" i="37"/>
  <c r="J37" i="37" s="1"/>
  <c r="M36" i="37"/>
  <c r="M37" i="37" s="1"/>
  <c r="K36" i="37"/>
  <c r="K37" i="37" s="1"/>
  <c r="I36" i="37"/>
  <c r="I37" i="37" s="1"/>
  <c r="F25" i="36"/>
  <c r="E25" i="36"/>
  <c r="F21" i="36"/>
  <c r="E21" i="36"/>
  <c r="F10" i="36"/>
  <c r="E10" i="36"/>
  <c r="F27" i="36" l="1"/>
  <c r="F28" i="36" s="1"/>
  <c r="F32" i="36" s="1"/>
  <c r="E42" i="36" s="1"/>
  <c r="F42" i="36" s="1"/>
  <c r="E27" i="36"/>
  <c r="L27" i="36" s="1"/>
  <c r="L21" i="35"/>
  <c r="L25" i="35"/>
  <c r="L10" i="35"/>
  <c r="K10" i="35"/>
  <c r="H27" i="36" l="1"/>
  <c r="I27" i="36"/>
  <c r="G27" i="36"/>
  <c r="E28" i="36"/>
  <c r="E32" i="36" s="1"/>
  <c r="E41" i="36" s="1"/>
  <c r="F41" i="36" s="1"/>
  <c r="M27" i="36"/>
  <c r="J27" i="36"/>
  <c r="K27" i="36"/>
  <c r="E10" i="35"/>
  <c r="M10" i="35" s="1"/>
  <c r="E21" i="35"/>
  <c r="E25" i="35"/>
  <c r="K25" i="35" s="1"/>
  <c r="F10" i="35"/>
  <c r="F25" i="35"/>
  <c r="F21" i="35"/>
  <c r="F27" i="35"/>
  <c r="J10" i="35"/>
  <c r="I10" i="35"/>
  <c r="H21" i="35"/>
  <c r="G10" i="35"/>
  <c r="F10" i="34"/>
  <c r="L25" i="34"/>
  <c r="F25" i="34"/>
  <c r="E25" i="34"/>
  <c r="H25" i="34" s="1"/>
  <c r="L21" i="34"/>
  <c r="F21" i="34"/>
  <c r="E21" i="34"/>
  <c r="H21" i="34" s="1"/>
  <c r="L10" i="34"/>
  <c r="K10" i="34"/>
  <c r="J10" i="34"/>
  <c r="E10" i="34"/>
  <c r="M10" i="34" s="1"/>
  <c r="M21" i="34"/>
  <c r="J21" i="34"/>
  <c r="I21" i="34"/>
  <c r="K21" i="34"/>
  <c r="F27" i="34"/>
  <c r="F28" i="34" s="1"/>
  <c r="F32" i="34" s="1"/>
  <c r="E42" i="34" s="1"/>
  <c r="F42" i="34" s="1"/>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l="1"/>
  <c r="I25" i="34"/>
  <c r="J25" i="34"/>
  <c r="G25" i="34"/>
  <c r="K25" i="34"/>
  <c r="H27" i="34"/>
  <c r="E27" i="34"/>
  <c r="K27" i="34" s="1"/>
  <c r="G21" i="34"/>
  <c r="I10" i="34"/>
  <c r="H25" i="35"/>
  <c r="M25" i="35"/>
  <c r="M21" i="35"/>
  <c r="K21" i="35"/>
  <c r="H10" i="35"/>
  <c r="I36" i="36"/>
  <c r="K36" i="36"/>
  <c r="H36" i="36"/>
  <c r="J36" i="36"/>
  <c r="L36" i="36"/>
  <c r="M36" i="36"/>
  <c r="G36" i="36"/>
  <c r="F28" i="35"/>
  <c r="F32" i="35" s="1"/>
  <c r="E42" i="35" s="1"/>
  <c r="F42" i="35" s="1"/>
  <c r="J25" i="35"/>
  <c r="E27" i="35"/>
  <c r="G25" i="35"/>
  <c r="I25" i="35"/>
  <c r="I21" i="35"/>
  <c r="E28" i="35"/>
  <c r="E32" i="35" s="1"/>
  <c r="E41" i="35" s="1"/>
  <c r="F41" i="35" s="1"/>
  <c r="G21" i="35"/>
  <c r="J21" i="35"/>
  <c r="G27" i="34" l="1"/>
  <c r="E28" i="34"/>
  <c r="E32" i="34" s="1"/>
  <c r="I27" i="34"/>
  <c r="L27" i="34"/>
  <c r="J27" i="34"/>
  <c r="M27" i="34"/>
  <c r="I27" i="35"/>
  <c r="J27" i="35"/>
  <c r="M27" i="35"/>
  <c r="G36" i="35"/>
  <c r="L27" i="35"/>
  <c r="H27" i="35"/>
  <c r="K36" i="35"/>
  <c r="G27" i="35"/>
  <c r="K27" i="35"/>
  <c r="L36" i="35"/>
  <c r="H36" i="35"/>
  <c r="M36" i="35"/>
  <c r="I36" i="35"/>
  <c r="J36" i="35"/>
  <c r="J36" i="34" l="1"/>
  <c r="J37" i="34" s="1"/>
  <c r="M36" i="34"/>
  <c r="M37" i="34" s="1"/>
  <c r="H36" i="34"/>
  <c r="H37" i="34" s="1"/>
  <c r="L36" i="34"/>
  <c r="L37" i="34" s="1"/>
  <c r="G36" i="34"/>
  <c r="K36" i="34"/>
  <c r="K37" i="34" s="1"/>
  <c r="E41" i="34"/>
  <c r="F41" i="34" s="1"/>
  <c r="J37" i="35"/>
  <c r="I36" i="34"/>
  <c r="I37" i="34" s="1"/>
  <c r="L37" i="36"/>
  <c r="K37" i="36"/>
  <c r="J37" i="36"/>
  <c r="M37" i="36"/>
  <c r="I37" i="36"/>
  <c r="H37" i="36"/>
  <c r="K37" i="35" l="1"/>
  <c r="H37" i="35"/>
  <c r="M37" i="35"/>
  <c r="L37" i="35"/>
  <c r="I37" i="35"/>
</calcChain>
</file>

<file path=xl/sharedStrings.xml><?xml version="1.0" encoding="utf-8"?>
<sst xmlns="http://schemas.openxmlformats.org/spreadsheetml/2006/main" count="739" uniqueCount="87">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</sst>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1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88" t="s">
        <v>55</v>
      </c>
      <c r="B1" s="188"/>
      <c r="C1" s="188"/>
      <c r="D1" s="188"/>
      <c r="E1" s="188"/>
      <c r="F1" s="188"/>
      <c r="G1" s="188"/>
      <c r="H1" s="188"/>
      <c r="I1" s="188"/>
      <c r="J1" s="188"/>
      <c r="K1" s="188"/>
      <c r="L1" s="188"/>
      <c r="M1" s="188"/>
    </row>
    <row r="2" spans="1:13" ht="24" customHeight="1" x14ac:dyDescent="0.2">
      <c r="A2" s="189" t="s">
        <v>0</v>
      </c>
      <c r="B2" s="190" t="s">
        <v>10</v>
      </c>
      <c r="C2" s="191" t="s">
        <v>16</v>
      </c>
      <c r="D2" s="192" t="s">
        <v>35</v>
      </c>
      <c r="E2" s="193" t="s">
        <v>52</v>
      </c>
      <c r="F2" s="194" t="s">
        <v>1</v>
      </c>
      <c r="G2" s="195" t="s">
        <v>2</v>
      </c>
      <c r="H2" s="196"/>
      <c r="I2" s="196"/>
      <c r="J2" s="196"/>
      <c r="K2" s="196"/>
      <c r="L2" s="196"/>
      <c r="M2" s="197"/>
    </row>
    <row r="3" spans="1:13" ht="42.75" customHeight="1" x14ac:dyDescent="0.2">
      <c r="A3" s="189"/>
      <c r="B3" s="190"/>
      <c r="C3" s="191"/>
      <c r="D3" s="192"/>
      <c r="E3" s="193"/>
      <c r="F3" s="194"/>
      <c r="G3" s="74" t="s">
        <v>47</v>
      </c>
      <c r="H3" s="125" t="s">
        <v>3</v>
      </c>
      <c r="I3" s="125" t="s">
        <v>4</v>
      </c>
      <c r="J3" s="125" t="s">
        <v>5</v>
      </c>
      <c r="K3" s="125" t="s">
        <v>6</v>
      </c>
      <c r="L3" s="73" t="s">
        <v>48</v>
      </c>
      <c r="M3" s="126" t="s">
        <v>7</v>
      </c>
    </row>
    <row r="4" spans="1:13" ht="26.25" customHeight="1" x14ac:dyDescent="0.2">
      <c r="A4" s="206" t="s">
        <v>44</v>
      </c>
      <c r="B4" s="207"/>
      <c r="C4" s="207"/>
      <c r="D4" s="207"/>
      <c r="E4" s="207"/>
      <c r="F4" s="207"/>
      <c r="G4" s="207"/>
      <c r="H4" s="207"/>
      <c r="I4" s="207"/>
      <c r="J4" s="207"/>
      <c r="K4" s="207"/>
      <c r="L4" s="207"/>
      <c r="M4" s="208"/>
    </row>
    <row r="5" spans="1:13" ht="23.25" customHeight="1" x14ac:dyDescent="0.2">
      <c r="A5" s="209" t="s">
        <v>39</v>
      </c>
      <c r="B5" s="209"/>
      <c r="C5" s="209"/>
      <c r="D5" s="209"/>
      <c r="E5" s="209"/>
      <c r="F5" s="209"/>
      <c r="G5" s="209"/>
      <c r="H5" s="209"/>
      <c r="I5" s="209"/>
      <c r="J5" s="209"/>
      <c r="K5" s="209"/>
      <c r="L5" s="209"/>
      <c r="M5" s="209"/>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210" t="s">
        <v>40</v>
      </c>
      <c r="B12" s="210"/>
      <c r="C12" s="210"/>
      <c r="D12" s="210"/>
      <c r="E12" s="210"/>
      <c r="F12" s="210"/>
      <c r="G12" s="210"/>
      <c r="H12" s="210"/>
      <c r="I12" s="210"/>
      <c r="J12" s="210"/>
      <c r="K12" s="210"/>
      <c r="L12" s="210"/>
      <c r="M12" s="210"/>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211" t="s">
        <v>43</v>
      </c>
      <c r="B31" s="211"/>
      <c r="C31" s="211"/>
      <c r="D31" s="211"/>
      <c r="E31" s="72">
        <f>SUM(E10,E30)</f>
        <v>221.33757996808123</v>
      </c>
      <c r="F31" s="55">
        <f>SUM(F10, F30)</f>
        <v>223591</v>
      </c>
      <c r="G31" s="124"/>
      <c r="H31" s="212"/>
      <c r="I31" s="213"/>
      <c r="J31" s="213"/>
      <c r="K31" s="213"/>
      <c r="L31" s="213"/>
      <c r="M31" s="214"/>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215" t="s">
        <v>31</v>
      </c>
      <c r="B35" s="216"/>
      <c r="C35" s="216"/>
      <c r="D35" s="217"/>
      <c r="E35" s="115">
        <f>E31+E34</f>
        <v>280.7065799680812</v>
      </c>
      <c r="F35" s="116">
        <f>F31+F34</f>
        <v>235883</v>
      </c>
      <c r="G35" s="117"/>
      <c r="H35" s="118"/>
      <c r="I35" s="118"/>
      <c r="J35" s="118"/>
      <c r="K35" s="118"/>
      <c r="L35" s="118"/>
      <c r="M35" s="118"/>
    </row>
    <row r="36" spans="1:13" ht="41.25" customHeight="1" x14ac:dyDescent="0.2">
      <c r="A36" s="198" t="s">
        <v>53</v>
      </c>
      <c r="B36" s="199"/>
      <c r="C36" s="199"/>
      <c r="D36" s="199"/>
      <c r="E36" s="199"/>
      <c r="F36" s="199"/>
      <c r="G36" s="199"/>
      <c r="H36" s="199"/>
      <c r="I36" s="199"/>
      <c r="J36" s="199"/>
      <c r="K36" s="199"/>
      <c r="L36" s="199"/>
      <c r="M36" s="200"/>
    </row>
    <row r="37" spans="1:13" s="4" customFormat="1" ht="24" customHeight="1" x14ac:dyDescent="0.2">
      <c r="A37" s="201" t="s">
        <v>29</v>
      </c>
      <c r="B37" s="202"/>
      <c r="C37" s="202"/>
      <c r="D37" s="202"/>
      <c r="E37" s="202"/>
      <c r="F37" s="202"/>
      <c r="G37" s="202"/>
      <c r="H37" s="202"/>
      <c r="I37" s="202"/>
      <c r="J37" s="202"/>
      <c r="K37" s="202"/>
      <c r="L37" s="202"/>
      <c r="M37" s="203"/>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204" t="s">
        <v>46</v>
      </c>
      <c r="F39" s="205"/>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58</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39" t="s">
        <v>3</v>
      </c>
      <c r="I3" s="139" t="s">
        <v>4</v>
      </c>
      <c r="J3" s="139" t="s">
        <v>5</v>
      </c>
      <c r="K3" s="139" t="s">
        <v>6</v>
      </c>
      <c r="L3" s="73" t="s">
        <v>48</v>
      </c>
      <c r="M3" s="140"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211" t="s">
        <v>43</v>
      </c>
      <c r="B28" s="211"/>
      <c r="C28" s="211"/>
      <c r="D28" s="211"/>
      <c r="E28" s="72">
        <f>SUM(E10,E27)</f>
        <v>230.35247749190279</v>
      </c>
      <c r="F28" s="55">
        <f>SUM(F10, F27)</f>
        <v>224197</v>
      </c>
      <c r="G28" s="141"/>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215" t="s">
        <v>31</v>
      </c>
      <c r="B32" s="216"/>
      <c r="C32" s="216"/>
      <c r="D32" s="217"/>
      <c r="E32" s="115">
        <f>E28+E31</f>
        <v>290.78747749190279</v>
      </c>
      <c r="F32" s="116">
        <f>F28+F31</f>
        <v>236535</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204" t="s">
        <v>46</v>
      </c>
      <c r="F36" s="205"/>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66</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49" t="s">
        <v>3</v>
      </c>
      <c r="I3" s="149" t="s">
        <v>4</v>
      </c>
      <c r="J3" s="149" t="s">
        <v>5</v>
      </c>
      <c r="K3" s="149" t="s">
        <v>6</v>
      </c>
      <c r="L3" s="73" t="s">
        <v>48</v>
      </c>
      <c r="M3" s="150"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211" t="s">
        <v>43</v>
      </c>
      <c r="B28" s="211"/>
      <c r="C28" s="211"/>
      <c r="D28" s="211"/>
      <c r="E28" s="72">
        <f>SUM(E10,E27)</f>
        <v>236.8412824823659</v>
      </c>
      <c r="F28" s="55">
        <f>SUM(F10, F27)</f>
        <v>226052</v>
      </c>
      <c r="G28" s="148"/>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215" t="s">
        <v>31</v>
      </c>
      <c r="B32" s="216"/>
      <c r="C32" s="216"/>
      <c r="D32" s="217"/>
      <c r="E32" s="115">
        <f>E28+E31</f>
        <v>298.09728248236593</v>
      </c>
      <c r="F32" s="116">
        <f>F28+F31</f>
        <v>238397</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204" t="s">
        <v>46</v>
      </c>
      <c r="F36" s="205"/>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T21" sqref="T2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69</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51" t="s">
        <v>3</v>
      </c>
      <c r="I3" s="151" t="s">
        <v>4</v>
      </c>
      <c r="J3" s="151" t="s">
        <v>5</v>
      </c>
      <c r="K3" s="151" t="s">
        <v>6</v>
      </c>
      <c r="L3" s="73" t="s">
        <v>48</v>
      </c>
      <c r="M3" s="152"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211" t="s">
        <v>43</v>
      </c>
      <c r="B28" s="211"/>
      <c r="C28" s="211"/>
      <c r="D28" s="211"/>
      <c r="E28" s="72">
        <f>SUM(E10,E27)</f>
        <v>241.3623695222112</v>
      </c>
      <c r="F28" s="55">
        <f>SUM(F10, F27)</f>
        <v>227926</v>
      </c>
      <c r="G28" s="156"/>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215" t="s">
        <v>31</v>
      </c>
      <c r="B32" s="216"/>
      <c r="C32" s="216"/>
      <c r="D32" s="217"/>
      <c r="E32" s="115">
        <f>E28+E31</f>
        <v>303.13936952221121</v>
      </c>
      <c r="F32" s="116">
        <f>F28+F31</f>
        <v>240255</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204" t="s">
        <v>46</v>
      </c>
      <c r="F36" s="205"/>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33" sqref="S3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72</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61" t="s">
        <v>3</v>
      </c>
      <c r="I3" s="161" t="s">
        <v>4</v>
      </c>
      <c r="J3" s="161" t="s">
        <v>5</v>
      </c>
      <c r="K3" s="161" t="s">
        <v>6</v>
      </c>
      <c r="L3" s="73" t="s">
        <v>48</v>
      </c>
      <c r="M3" s="162"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x14ac:dyDescent="0.2">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x14ac:dyDescent="0.2">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x14ac:dyDescent="0.2">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x14ac:dyDescent="0.2">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x14ac:dyDescent="0.2">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x14ac:dyDescent="0.2">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x14ac:dyDescent="0.2">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x14ac:dyDescent="0.2">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x14ac:dyDescent="0.2">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x14ac:dyDescent="0.2">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x14ac:dyDescent="0.2">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x14ac:dyDescent="0.2">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x14ac:dyDescent="0.2">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x14ac:dyDescent="0.2">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x14ac:dyDescent="0.2">
      <c r="A28" s="211" t="s">
        <v>43</v>
      </c>
      <c r="B28" s="211"/>
      <c r="C28" s="211"/>
      <c r="D28" s="211"/>
      <c r="E28" s="72">
        <f>SUM(E10,E27)</f>
        <v>243.46888188953449</v>
      </c>
      <c r="F28" s="55">
        <f>SUM(F10, F27)</f>
        <v>229377</v>
      </c>
      <c r="G28" s="160"/>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x14ac:dyDescent="0.2">
      <c r="A32" s="215" t="s">
        <v>31</v>
      </c>
      <c r="B32" s="216"/>
      <c r="C32" s="216"/>
      <c r="D32" s="217"/>
      <c r="E32" s="115">
        <f>E28+E31</f>
        <v>305.37788188953448</v>
      </c>
      <c r="F32" s="116">
        <f>F28+F31</f>
        <v>241869</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57" t="s">
        <v>49</v>
      </c>
      <c r="B35" s="158"/>
      <c r="C35" s="158"/>
      <c r="D35" s="158"/>
      <c r="E35" s="158"/>
      <c r="F35" s="158"/>
      <c r="G35" s="158"/>
      <c r="H35" s="158"/>
      <c r="I35" s="158"/>
      <c r="J35" s="158"/>
      <c r="K35" s="158"/>
      <c r="L35" s="158"/>
      <c r="M35" s="159"/>
    </row>
    <row r="36" spans="1:13" ht="22.5" customHeight="1" x14ac:dyDescent="0.2">
      <c r="B36" s="11"/>
      <c r="C36" s="11"/>
      <c r="D36" s="11"/>
      <c r="E36" s="204" t="s">
        <v>46</v>
      </c>
      <c r="F36" s="205"/>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x14ac:dyDescent="0.2">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73</v>
      </c>
      <c r="B41" s="92"/>
      <c r="C41" s="92"/>
      <c r="D41" s="20"/>
      <c r="E41" s="93">
        <f>E32-'DEC-2014'!E35</f>
        <v>24.671301921453278</v>
      </c>
      <c r="F41" s="94">
        <f>E41/'DEC-2014'!E35</f>
        <v>8.7890002166171599E-2</v>
      </c>
      <c r="H41" s="6"/>
      <c r="I41" s="6"/>
      <c r="J41" s="6"/>
      <c r="K41" s="6"/>
      <c r="L41" s="6"/>
      <c r="M41" s="6"/>
    </row>
    <row r="42" spans="1:13" x14ac:dyDescent="0.2">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P31" sqref="P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75</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68" t="s">
        <v>3</v>
      </c>
      <c r="I3" s="168" t="s">
        <v>4</v>
      </c>
      <c r="J3" s="168" t="s">
        <v>5</v>
      </c>
      <c r="K3" s="168" t="s">
        <v>6</v>
      </c>
      <c r="L3" s="73" t="s">
        <v>48</v>
      </c>
      <c r="M3" s="169"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x14ac:dyDescent="0.2">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x14ac:dyDescent="0.2">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x14ac:dyDescent="0.2">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x14ac:dyDescent="0.2">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x14ac:dyDescent="0.2">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x14ac:dyDescent="0.2">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x14ac:dyDescent="0.2">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x14ac:dyDescent="0.2">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x14ac:dyDescent="0.2">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x14ac:dyDescent="0.2">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x14ac:dyDescent="0.2">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x14ac:dyDescent="0.2">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x14ac:dyDescent="0.2">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x14ac:dyDescent="0.2">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x14ac:dyDescent="0.2">
      <c r="A28" s="211" t="s">
        <v>43</v>
      </c>
      <c r="B28" s="211"/>
      <c r="C28" s="211"/>
      <c r="D28" s="211"/>
      <c r="E28" s="72">
        <f>SUM(E10,E27)</f>
        <v>246.97639432601278</v>
      </c>
      <c r="F28" s="55">
        <f>SUM(F10, F27)</f>
        <v>230601</v>
      </c>
      <c r="G28" s="167"/>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x14ac:dyDescent="0.2">
      <c r="A32" s="215" t="s">
        <v>31</v>
      </c>
      <c r="B32" s="216"/>
      <c r="C32" s="216"/>
      <c r="D32" s="217"/>
      <c r="E32" s="115">
        <f>E28+E31</f>
        <v>309.1823943260128</v>
      </c>
      <c r="F32" s="116">
        <f>F28+F31</f>
        <v>243113</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64" t="s">
        <v>49</v>
      </c>
      <c r="B35" s="165"/>
      <c r="C35" s="165"/>
      <c r="D35" s="165"/>
      <c r="E35" s="165"/>
      <c r="F35" s="165"/>
      <c r="G35" s="165"/>
      <c r="H35" s="165"/>
      <c r="I35" s="165"/>
      <c r="J35" s="165"/>
      <c r="K35" s="165"/>
      <c r="L35" s="165"/>
      <c r="M35" s="166"/>
    </row>
    <row r="36" spans="1:13" ht="22.5" customHeight="1" x14ac:dyDescent="0.2">
      <c r="B36" s="11"/>
      <c r="C36" s="11"/>
      <c r="D36" s="11"/>
      <c r="E36" s="204" t="s">
        <v>46</v>
      </c>
      <c r="F36" s="205"/>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x14ac:dyDescent="0.2">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76</v>
      </c>
      <c r="B41" s="92"/>
      <c r="C41" s="92"/>
      <c r="D41" s="20"/>
      <c r="E41" s="93">
        <f>E32-'DEC-2014'!E35</f>
        <v>28.475814357931597</v>
      </c>
      <c r="F41" s="94">
        <f>E41/'DEC-2014'!E35</f>
        <v>0.10144334472376652</v>
      </c>
      <c r="H41" s="6"/>
      <c r="I41" s="6"/>
      <c r="J41" s="6"/>
      <c r="K41" s="6"/>
      <c r="L41" s="6"/>
      <c r="M41" s="6"/>
    </row>
    <row r="42" spans="1:13" x14ac:dyDescent="0.2">
      <c r="A42" s="20" t="s">
        <v>77</v>
      </c>
      <c r="B42" s="92"/>
      <c r="C42" s="92"/>
      <c r="D42" s="20"/>
      <c r="E42" s="95">
        <f>F32-'DEC-2014'!F35</f>
        <v>7230</v>
      </c>
      <c r="F42" s="94">
        <f>E42/'DEC-2014'!F35</f>
        <v>3.0650788738484758E-2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2" sqref="Q2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78</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74" t="s">
        <v>3</v>
      </c>
      <c r="I3" s="174" t="s">
        <v>4</v>
      </c>
      <c r="J3" s="174" t="s">
        <v>5</v>
      </c>
      <c r="K3" s="174" t="s">
        <v>6</v>
      </c>
      <c r="L3" s="73" t="s">
        <v>48</v>
      </c>
      <c r="M3" s="175"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x14ac:dyDescent="0.2">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x14ac:dyDescent="0.2">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x14ac:dyDescent="0.2">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x14ac:dyDescent="0.2">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x14ac:dyDescent="0.2">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x14ac:dyDescent="0.2">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x14ac:dyDescent="0.2">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x14ac:dyDescent="0.2">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x14ac:dyDescent="0.2">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x14ac:dyDescent="0.2">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x14ac:dyDescent="0.2">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x14ac:dyDescent="0.2">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x14ac:dyDescent="0.2">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x14ac:dyDescent="0.2">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x14ac:dyDescent="0.2">
      <c r="A28" s="211" t="s">
        <v>43</v>
      </c>
      <c r="B28" s="211"/>
      <c r="C28" s="211"/>
      <c r="D28" s="211"/>
      <c r="E28" s="72">
        <f>SUM(E10,E27)</f>
        <v>244.27394930429892</v>
      </c>
      <c r="F28" s="55">
        <f>SUM(F10, F27)</f>
        <v>231885</v>
      </c>
      <c r="G28" s="173"/>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x14ac:dyDescent="0.2">
      <c r="A32" s="215" t="s">
        <v>31</v>
      </c>
      <c r="B32" s="216"/>
      <c r="C32" s="216"/>
      <c r="D32" s="217"/>
      <c r="E32" s="115">
        <f>E28+E31</f>
        <v>305.82894930429893</v>
      </c>
      <c r="F32" s="116">
        <f>F28+F31</f>
        <v>244438</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70" t="s">
        <v>49</v>
      </c>
      <c r="B35" s="171"/>
      <c r="C35" s="171"/>
      <c r="D35" s="171"/>
      <c r="E35" s="171"/>
      <c r="F35" s="171"/>
      <c r="G35" s="171"/>
      <c r="H35" s="171"/>
      <c r="I35" s="171"/>
      <c r="J35" s="171"/>
      <c r="K35" s="171"/>
      <c r="L35" s="171"/>
      <c r="M35" s="172"/>
    </row>
    <row r="36" spans="1:13" ht="22.5" customHeight="1" x14ac:dyDescent="0.2">
      <c r="B36" s="11"/>
      <c r="C36" s="11"/>
      <c r="D36" s="11"/>
      <c r="E36" s="204" t="s">
        <v>46</v>
      </c>
      <c r="F36" s="205"/>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x14ac:dyDescent="0.2">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79</v>
      </c>
      <c r="B41" s="92"/>
      <c r="C41" s="92"/>
      <c r="D41" s="20"/>
      <c r="E41" s="93">
        <f>E32-'DEC-2014'!E35</f>
        <v>25.12236933621773</v>
      </c>
      <c r="F41" s="94">
        <f>E41/'DEC-2014'!E35</f>
        <v>8.949690220683236E-2</v>
      </c>
      <c r="H41" s="6"/>
      <c r="I41" s="6"/>
      <c r="J41" s="6"/>
      <c r="K41" s="6"/>
      <c r="L41" s="6"/>
      <c r="M41" s="6"/>
    </row>
    <row r="42" spans="1:13" x14ac:dyDescent="0.2">
      <c r="A42" s="20" t="s">
        <v>80</v>
      </c>
      <c r="B42" s="92"/>
      <c r="C42" s="92"/>
      <c r="D42" s="20"/>
      <c r="E42" s="95">
        <f>F32-'DEC-2014'!F35</f>
        <v>8555</v>
      </c>
      <c r="F42" s="94">
        <f>E42/'DEC-2014'!F35</f>
        <v>3.6267980312273455E-2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R14" sqref="R1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81</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76" t="s">
        <v>3</v>
      </c>
      <c r="I3" s="176" t="s">
        <v>4</v>
      </c>
      <c r="J3" s="176" t="s">
        <v>5</v>
      </c>
      <c r="K3" s="176" t="s">
        <v>6</v>
      </c>
      <c r="L3" s="73" t="s">
        <v>48</v>
      </c>
      <c r="M3" s="177"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x14ac:dyDescent="0.2">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x14ac:dyDescent="0.2">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x14ac:dyDescent="0.2">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x14ac:dyDescent="0.2">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x14ac:dyDescent="0.2">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x14ac:dyDescent="0.2">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x14ac:dyDescent="0.2">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x14ac:dyDescent="0.2">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x14ac:dyDescent="0.2">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x14ac:dyDescent="0.2">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x14ac:dyDescent="0.2">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x14ac:dyDescent="0.2">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x14ac:dyDescent="0.2">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x14ac:dyDescent="0.2">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x14ac:dyDescent="0.2">
      <c r="A28" s="211" t="s">
        <v>43</v>
      </c>
      <c r="B28" s="211"/>
      <c r="C28" s="211"/>
      <c r="D28" s="211"/>
      <c r="E28" s="72">
        <f>SUM(E10,E27)</f>
        <v>248.10593035925322</v>
      </c>
      <c r="F28" s="55">
        <f>SUM(F10, F27)</f>
        <v>232948</v>
      </c>
      <c r="G28" s="181"/>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x14ac:dyDescent="0.2">
      <c r="A32" s="215" t="s">
        <v>31</v>
      </c>
      <c r="B32" s="216"/>
      <c r="C32" s="216"/>
      <c r="D32" s="217"/>
      <c r="E32" s="115">
        <f>E28+E31</f>
        <v>310.1609303592532</v>
      </c>
      <c r="F32" s="116">
        <f>F28+F31</f>
        <v>245507</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78" t="s">
        <v>49</v>
      </c>
      <c r="B35" s="179"/>
      <c r="C35" s="179"/>
      <c r="D35" s="179"/>
      <c r="E35" s="179"/>
      <c r="F35" s="179"/>
      <c r="G35" s="179"/>
      <c r="H35" s="179"/>
      <c r="I35" s="179"/>
      <c r="J35" s="179"/>
      <c r="K35" s="179"/>
      <c r="L35" s="179"/>
      <c r="M35" s="180"/>
    </row>
    <row r="36" spans="1:13" ht="22.5" customHeight="1" x14ac:dyDescent="0.2">
      <c r="B36" s="11"/>
      <c r="C36" s="11"/>
      <c r="D36" s="11"/>
      <c r="E36" s="204" t="s">
        <v>46</v>
      </c>
      <c r="F36" s="205"/>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x14ac:dyDescent="0.2">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82</v>
      </c>
      <c r="B41" s="92"/>
      <c r="C41" s="92"/>
      <c r="D41" s="20"/>
      <c r="E41" s="93">
        <f>E32-'DEC-2014'!E35</f>
        <v>29.454350391171999</v>
      </c>
      <c r="F41" s="94">
        <f>E41/'DEC-2014'!E35</f>
        <v>0.10492931941431946</v>
      </c>
      <c r="H41" s="6"/>
      <c r="I41" s="6"/>
      <c r="J41" s="6"/>
      <c r="K41" s="6"/>
      <c r="L41" s="6"/>
      <c r="M41" s="6"/>
    </row>
    <row r="42" spans="1:13" x14ac:dyDescent="0.2">
      <c r="A42" s="20" t="s">
        <v>83</v>
      </c>
      <c r="B42" s="92"/>
      <c r="C42" s="92"/>
      <c r="D42" s="20"/>
      <c r="E42" s="95">
        <f>F32-'DEC-2014'!F35</f>
        <v>9624</v>
      </c>
      <c r="F42" s="94">
        <f>E42/'DEC-2014'!F35</f>
        <v>4.079988808010751E-2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P41" sqref="P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88" t="s">
        <v>84</v>
      </c>
      <c r="B1" s="188"/>
      <c r="C1" s="188"/>
      <c r="D1" s="188"/>
      <c r="E1" s="188"/>
      <c r="F1" s="188"/>
      <c r="G1" s="188"/>
      <c r="H1" s="188"/>
      <c r="I1" s="188"/>
      <c r="J1" s="188"/>
      <c r="K1" s="188"/>
      <c r="L1" s="188"/>
      <c r="M1" s="188"/>
    </row>
    <row r="2" spans="1:15" ht="24" customHeight="1" x14ac:dyDescent="0.2">
      <c r="A2" s="189" t="s">
        <v>0</v>
      </c>
      <c r="B2" s="190" t="s">
        <v>10</v>
      </c>
      <c r="C2" s="191" t="s">
        <v>16</v>
      </c>
      <c r="D2" s="192" t="s">
        <v>35</v>
      </c>
      <c r="E2" s="193" t="s">
        <v>52</v>
      </c>
      <c r="F2" s="194" t="s">
        <v>1</v>
      </c>
      <c r="G2" s="195" t="s">
        <v>2</v>
      </c>
      <c r="H2" s="196"/>
      <c r="I2" s="196"/>
      <c r="J2" s="196"/>
      <c r="K2" s="196"/>
      <c r="L2" s="196"/>
      <c r="M2" s="197"/>
    </row>
    <row r="3" spans="1:15" ht="42.75" customHeight="1" x14ac:dyDescent="0.2">
      <c r="A3" s="189"/>
      <c r="B3" s="190"/>
      <c r="C3" s="191"/>
      <c r="D3" s="192"/>
      <c r="E3" s="193"/>
      <c r="F3" s="194"/>
      <c r="G3" s="74" t="s">
        <v>47</v>
      </c>
      <c r="H3" s="186" t="s">
        <v>3</v>
      </c>
      <c r="I3" s="186" t="s">
        <v>4</v>
      </c>
      <c r="J3" s="186" t="s">
        <v>5</v>
      </c>
      <c r="K3" s="186" t="s">
        <v>6</v>
      </c>
      <c r="L3" s="73" t="s">
        <v>48</v>
      </c>
      <c r="M3" s="187" t="s">
        <v>7</v>
      </c>
    </row>
    <row r="4" spans="1:15" ht="26.25" customHeight="1" x14ac:dyDescent="0.2">
      <c r="A4" s="206" t="s">
        <v>44</v>
      </c>
      <c r="B4" s="207"/>
      <c r="C4" s="207"/>
      <c r="D4" s="207"/>
      <c r="E4" s="207"/>
      <c r="F4" s="207"/>
      <c r="G4" s="207"/>
      <c r="H4" s="207"/>
      <c r="I4" s="207"/>
      <c r="J4" s="207"/>
      <c r="K4" s="207"/>
      <c r="L4" s="207"/>
      <c r="M4" s="208"/>
    </row>
    <row r="5" spans="1:15" ht="23.25" customHeight="1" x14ac:dyDescent="0.2">
      <c r="A5" s="209" t="s">
        <v>39</v>
      </c>
      <c r="B5" s="209"/>
      <c r="C5" s="209"/>
      <c r="D5" s="209"/>
      <c r="E5" s="209"/>
      <c r="F5" s="209"/>
      <c r="G5" s="209"/>
      <c r="H5" s="209"/>
      <c r="I5" s="209"/>
      <c r="J5" s="209"/>
      <c r="K5" s="209"/>
      <c r="L5" s="209"/>
      <c r="M5" s="209"/>
    </row>
    <row r="6" spans="1:15" s="14" customFormat="1" x14ac:dyDescent="0.2">
      <c r="A6" s="60" t="s">
        <v>59</v>
      </c>
      <c r="B6" s="12" t="s">
        <v>8</v>
      </c>
      <c r="C6" s="12" t="s">
        <v>24</v>
      </c>
      <c r="D6" s="23">
        <v>36433</v>
      </c>
      <c r="E6" s="99">
        <v>25.447515110000001</v>
      </c>
      <c r="F6" s="66">
        <v>29670</v>
      </c>
      <c r="G6" s="75">
        <v>1.2150388695272878</v>
      </c>
      <c r="H6" s="96">
        <v>1.2012780699338199</v>
      </c>
      <c r="I6" s="96">
        <v>3.3457434145511833</v>
      </c>
      <c r="J6" s="96">
        <v>3.6844031987587567</v>
      </c>
      <c r="K6" s="96">
        <v>3.5322545827996654</v>
      </c>
      <c r="L6" s="96">
        <v>3.2263578643875412</v>
      </c>
      <c r="M6" s="96">
        <v>5.4731931086552388</v>
      </c>
    </row>
    <row r="7" spans="1:15" s="2" customFormat="1" ht="12.75" customHeight="1" x14ac:dyDescent="0.2">
      <c r="A7" s="60" t="s">
        <v>32</v>
      </c>
      <c r="B7" s="12" t="s">
        <v>8</v>
      </c>
      <c r="C7" s="12" t="s">
        <v>19</v>
      </c>
      <c r="D7" s="25">
        <v>40834</v>
      </c>
      <c r="E7" s="136">
        <v>7.2240000000000002</v>
      </c>
      <c r="F7" s="137">
        <v>5565</v>
      </c>
      <c r="G7" s="76">
        <v>-0.26</v>
      </c>
      <c r="H7" s="76">
        <v>1.1399999999999999</v>
      </c>
      <c r="I7" s="76">
        <v>3.8</v>
      </c>
      <c r="J7" s="76">
        <v>2.4900000000000002</v>
      </c>
      <c r="K7" s="76"/>
      <c r="L7" s="76"/>
      <c r="M7" s="78">
        <v>3.8</v>
      </c>
    </row>
    <row r="8" spans="1:15" s="2" customFormat="1" ht="12.75" customHeight="1" x14ac:dyDescent="0.2">
      <c r="A8" s="60" t="s">
        <v>36</v>
      </c>
      <c r="B8" s="12" t="s">
        <v>8</v>
      </c>
      <c r="C8" s="12" t="s">
        <v>19</v>
      </c>
      <c r="D8" s="25">
        <v>36738</v>
      </c>
      <c r="E8" s="100">
        <v>75.850672000000003</v>
      </c>
      <c r="F8" s="26">
        <v>44385</v>
      </c>
      <c r="G8" s="120">
        <v>1.52</v>
      </c>
      <c r="H8" s="109">
        <v>2.9</v>
      </c>
      <c r="I8" s="109">
        <v>4.3899999999999997</v>
      </c>
      <c r="J8" s="109">
        <v>3.47</v>
      </c>
      <c r="K8" s="120">
        <v>3.35</v>
      </c>
      <c r="L8" s="120">
        <v>3.95</v>
      </c>
      <c r="M8" s="120">
        <v>4.83</v>
      </c>
    </row>
    <row r="9" spans="1:15" ht="12.75" customHeight="1" x14ac:dyDescent="0.2">
      <c r="A9" s="61" t="s">
        <v>11</v>
      </c>
      <c r="B9" s="27" t="s">
        <v>8</v>
      </c>
      <c r="C9" s="27" t="s">
        <v>19</v>
      </c>
      <c r="D9" s="28">
        <v>37816</v>
      </c>
      <c r="E9" s="142">
        <v>28.2144055499197</v>
      </c>
      <c r="F9" s="143">
        <v>30373</v>
      </c>
      <c r="G9" s="144">
        <v>1.6509157430300903</v>
      </c>
      <c r="H9" s="144">
        <v>3.4711980852698776</v>
      </c>
      <c r="I9" s="144">
        <v>5.3103333796551411</v>
      </c>
      <c r="J9" s="144">
        <v>4.2459446988595495</v>
      </c>
      <c r="K9" s="13">
        <v>4.47888217543988</v>
      </c>
      <c r="L9" s="138">
        <v>2.82536765059751</v>
      </c>
      <c r="M9" s="13">
        <v>3.0814624694564641</v>
      </c>
    </row>
    <row r="10" spans="1:15" s="20" customFormat="1" ht="23.25" customHeight="1" x14ac:dyDescent="0.2">
      <c r="A10" s="43" t="s">
        <v>41</v>
      </c>
      <c r="B10" s="44" t="s">
        <v>8</v>
      </c>
      <c r="C10" s="44"/>
      <c r="D10" s="45"/>
      <c r="E10" s="65">
        <f>SUM(E6:E9)</f>
        <v>136.73659265991969</v>
      </c>
      <c r="F10" s="46">
        <f>SUM(F6:F9)</f>
        <v>109993</v>
      </c>
      <c r="G10" s="130">
        <f>($E$6*G6+$E$7*G7+$E$8*G8+$E$9*G9+$E$31*G31)/($E$10+$E$31)</f>
        <v>1.4501199105333107</v>
      </c>
      <c r="H10" s="131">
        <f>($E$6*H6+$E$7*H7+$E$8*H8+$E$9*H9+$E$31*H31)/($E$10+$E$31)</f>
        <v>2.5067720503011328</v>
      </c>
      <c r="I10" s="131">
        <f>($E$6*I6+$E$7*I7+$E$8*I8+$E$9*I9+$E$31*I31)/($E$10+$E$31)</f>
        <v>4.2444688913072426</v>
      </c>
      <c r="J10" s="131">
        <f>($E$6*J6+$E$8*J8+$E$9*J9+$E$31*J31+E7*J7)/($E$6+$E$8+$E$9+$E$31+E7)</f>
        <v>3.6156816555507412</v>
      </c>
      <c r="K10" s="131">
        <f>($E$6*K6+$E$8*K8+$E$9*K9+$E$31*K31)/($E$6+$E$8+$E$9+$E$31)</f>
        <v>3.676244901191775</v>
      </c>
      <c r="L10" s="131">
        <f>($E$6*L6+$E$8*L8+$E$9*L9+$E$31*L31)/($E$6+$E$8+$E$9+$E$31)</f>
        <v>3.6810101000492215</v>
      </c>
      <c r="M10" s="132">
        <f>($E$6*M6+$E$7*M7+$E$8*M8+$E$9*M9+$E$31*M31)/($E$10+$E$31)</f>
        <v>5.3798595149025852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210" t="s">
        <v>40</v>
      </c>
      <c r="B12" s="210"/>
      <c r="C12" s="210"/>
      <c r="D12" s="210"/>
      <c r="E12" s="210"/>
      <c r="F12" s="210"/>
      <c r="G12" s="210"/>
      <c r="H12" s="210"/>
      <c r="I12" s="210"/>
      <c r="J12" s="210"/>
      <c r="K12" s="210"/>
      <c r="L12" s="210"/>
      <c r="M12" s="210"/>
    </row>
    <row r="13" spans="1:15" x14ac:dyDescent="0.2">
      <c r="A13" s="63" t="s">
        <v>60</v>
      </c>
      <c r="B13" s="12" t="s">
        <v>8</v>
      </c>
      <c r="C13" s="12" t="s">
        <v>17</v>
      </c>
      <c r="D13" s="23">
        <v>36606</v>
      </c>
      <c r="E13" s="99">
        <v>12.31997797</v>
      </c>
      <c r="F13" s="66">
        <v>23591</v>
      </c>
      <c r="G13" s="75">
        <v>2.4378811021065374</v>
      </c>
      <c r="H13" s="96">
        <v>2.4379059008649229</v>
      </c>
      <c r="I13" s="96">
        <v>4.1981859258702015</v>
      </c>
      <c r="J13" s="96">
        <v>4.6134736017470646</v>
      </c>
      <c r="K13" s="96">
        <v>4.1863532951585514</v>
      </c>
      <c r="L13" s="96">
        <v>3.284261585556747</v>
      </c>
      <c r="M13" s="96">
        <v>5.3656843091458795</v>
      </c>
    </row>
    <row r="14" spans="1:15" x14ac:dyDescent="0.2">
      <c r="A14" s="63" t="s">
        <v>28</v>
      </c>
      <c r="B14" s="12" t="s">
        <v>8</v>
      </c>
      <c r="C14" s="12" t="s">
        <v>18</v>
      </c>
      <c r="D14" s="23">
        <v>36091</v>
      </c>
      <c r="E14" s="100">
        <v>0.46229615999999901</v>
      </c>
      <c r="F14" s="26">
        <v>512</v>
      </c>
      <c r="G14" s="76">
        <v>-1.8752262371283579</v>
      </c>
      <c r="H14" s="76">
        <v>-2.0904685612844864</v>
      </c>
      <c r="I14" s="76">
        <v>3.0421020611476779</v>
      </c>
      <c r="J14" s="76">
        <v>3.7236851594580012</v>
      </c>
      <c r="K14" s="76">
        <v>2.9425732942216953</v>
      </c>
      <c r="L14" s="138"/>
      <c r="M14" s="76">
        <v>4.4026171591453833</v>
      </c>
      <c r="N14" s="2"/>
      <c r="O14" s="2"/>
    </row>
    <row r="15" spans="1:15" ht="13.5" customHeight="1" x14ac:dyDescent="0.2">
      <c r="A15" s="63" t="s">
        <v>15</v>
      </c>
      <c r="B15" s="12" t="s">
        <v>8</v>
      </c>
      <c r="C15" s="12" t="s">
        <v>22</v>
      </c>
      <c r="D15" s="23">
        <v>4.1063829196259997E-2</v>
      </c>
      <c r="E15" s="100">
        <v>6.17039000000002E-2</v>
      </c>
      <c r="F15" s="26">
        <v>104</v>
      </c>
      <c r="G15" s="76">
        <v>-3.3300032096490018</v>
      </c>
      <c r="H15" s="76">
        <v>-3.0826987083535817</v>
      </c>
      <c r="I15" s="76">
        <v>1.7822798194903511</v>
      </c>
      <c r="J15" s="76">
        <v>2.3374666448564119</v>
      </c>
      <c r="K15" s="76">
        <v>1.8842309514552236</v>
      </c>
      <c r="L15" s="138"/>
      <c r="M15" s="76">
        <v>3.303212353386753</v>
      </c>
      <c r="N15" s="2"/>
      <c r="O15" s="2"/>
    </row>
    <row r="16" spans="1:15" ht="12.75" customHeight="1" x14ac:dyDescent="0.2">
      <c r="A16" s="63" t="s">
        <v>33</v>
      </c>
      <c r="B16" s="12" t="s">
        <v>8</v>
      </c>
      <c r="C16" s="12" t="s">
        <v>17</v>
      </c>
      <c r="D16" s="23">
        <v>39514</v>
      </c>
      <c r="E16" s="100">
        <v>0.61576117000000008</v>
      </c>
      <c r="F16" s="26">
        <v>1734</v>
      </c>
      <c r="G16" s="76">
        <v>-1.8221681120225708</v>
      </c>
      <c r="H16" s="76">
        <v>-1.2247566834041046</v>
      </c>
      <c r="I16" s="76">
        <v>2.1158428692530817</v>
      </c>
      <c r="J16" s="76">
        <v>2.5894141419012806</v>
      </c>
      <c r="K16" s="76">
        <v>2.1435346610046091</v>
      </c>
      <c r="L16" s="138"/>
      <c r="M16" s="76">
        <v>4.274696726822369</v>
      </c>
      <c r="N16" s="2"/>
      <c r="O16" s="2"/>
    </row>
    <row r="17" spans="1:15" ht="12.75" customHeight="1" x14ac:dyDescent="0.2">
      <c r="A17" s="60" t="s">
        <v>12</v>
      </c>
      <c r="B17" s="12" t="s">
        <v>8</v>
      </c>
      <c r="C17" s="12" t="s">
        <v>20</v>
      </c>
      <c r="D17" s="25">
        <v>40834</v>
      </c>
      <c r="E17" s="136">
        <v>4.1260000000000003</v>
      </c>
      <c r="F17" s="137">
        <v>3944</v>
      </c>
      <c r="G17" s="76">
        <v>0.82</v>
      </c>
      <c r="H17" s="76">
        <v>3.85</v>
      </c>
      <c r="I17" s="138">
        <v>7.27</v>
      </c>
      <c r="J17" s="138">
        <v>5.25</v>
      </c>
      <c r="K17" s="138"/>
      <c r="L17" s="138"/>
      <c r="M17" s="76">
        <v>5.42</v>
      </c>
      <c r="N17" s="84"/>
      <c r="O17" s="2"/>
    </row>
    <row r="18" spans="1:15" x14ac:dyDescent="0.2">
      <c r="A18" s="60" t="s">
        <v>37</v>
      </c>
      <c r="B18" s="12" t="s">
        <v>8</v>
      </c>
      <c r="C18" s="12" t="s">
        <v>17</v>
      </c>
      <c r="D18" s="25">
        <v>38245</v>
      </c>
      <c r="E18" s="100">
        <v>35.827925999999998</v>
      </c>
      <c r="F18" s="26">
        <v>35557</v>
      </c>
      <c r="G18" s="120">
        <v>1.84</v>
      </c>
      <c r="H18" s="120">
        <v>3.84</v>
      </c>
      <c r="I18" s="109">
        <v>5.56</v>
      </c>
      <c r="J18" s="120">
        <v>4.68</v>
      </c>
      <c r="K18" s="109">
        <v>4.01</v>
      </c>
      <c r="L18" s="109">
        <v>3.88</v>
      </c>
      <c r="M18" s="109">
        <v>5.12</v>
      </c>
      <c r="N18" s="2"/>
      <c r="O18" s="2"/>
    </row>
    <row r="19" spans="1:15" ht="12.75" customHeight="1" x14ac:dyDescent="0.2">
      <c r="A19" s="62" t="s">
        <v>13</v>
      </c>
      <c r="B19" s="22" t="s">
        <v>8</v>
      </c>
      <c r="C19" s="22" t="s">
        <v>21</v>
      </c>
      <c r="D19" s="23">
        <v>37834</v>
      </c>
      <c r="E19" s="142">
        <v>39.2334420551107</v>
      </c>
      <c r="F19" s="143">
        <v>40381</v>
      </c>
      <c r="G19" s="144">
        <v>2.7415312074008824</v>
      </c>
      <c r="H19" s="144">
        <v>4.4040927899809068</v>
      </c>
      <c r="I19" s="144">
        <v>7.2275018546173797</v>
      </c>
      <c r="J19" s="144">
        <v>6.2309553377517979</v>
      </c>
      <c r="K19" s="13">
        <v>5.0869048693922059</v>
      </c>
      <c r="L19" s="138">
        <v>2.978555980435571</v>
      </c>
      <c r="M19" s="13">
        <v>3.8936547310140845</v>
      </c>
      <c r="N19" s="2"/>
      <c r="O19" s="2"/>
    </row>
    <row r="20" spans="1:15" ht="12.75" customHeight="1" x14ac:dyDescent="0.2">
      <c r="A20" s="63" t="s">
        <v>34</v>
      </c>
      <c r="B20" s="22" t="s">
        <v>8</v>
      </c>
      <c r="C20" s="22" t="s">
        <v>30</v>
      </c>
      <c r="D20" s="23">
        <v>39078</v>
      </c>
      <c r="E20" s="142">
        <v>10.839818499695401</v>
      </c>
      <c r="F20" s="143">
        <v>15255</v>
      </c>
      <c r="G20" s="144">
        <v>3.4135370207946325</v>
      </c>
      <c r="H20" s="144">
        <v>6.0315103665044889</v>
      </c>
      <c r="I20" s="144">
        <v>10.280264584931942</v>
      </c>
      <c r="J20" s="144">
        <v>8.9332837521099329</v>
      </c>
      <c r="K20" s="13">
        <v>6.9681462999563459</v>
      </c>
      <c r="L20" s="138"/>
      <c r="M20" s="13">
        <v>-7.9985321380815488E-2</v>
      </c>
      <c r="N20" s="2"/>
      <c r="O20" s="2"/>
    </row>
    <row r="21" spans="1:15" ht="12.75" customHeight="1" x14ac:dyDescent="0.2">
      <c r="A21" s="32" t="s">
        <v>40</v>
      </c>
      <c r="B21" s="33" t="s">
        <v>8</v>
      </c>
      <c r="C21" s="33"/>
      <c r="D21" s="34"/>
      <c r="E21" s="69">
        <f>SUM(E13:E20)</f>
        <v>103.48692575480609</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5.7102017382333896</v>
      </c>
      <c r="K21" s="134">
        <f>($E$13*K13+$E$14*K14+$E$15*K15+$E$16*K16+$E$18*K18+$E$19*K19+$E$20*K20)/($E$21-$E$17)</f>
        <v>4.7619574675264413</v>
      </c>
      <c r="L21" s="134">
        <f>($E$13*L13+$E$19*L19+$E$18*L18)/($E$13+$E$19+$E$18)</f>
        <v>3.3912659876278597</v>
      </c>
      <c r="M21" s="135">
        <f>($E$13*M13+$E$14*M14+$E$15*M15+$E$16*M16+$E$17*M17+$E$18*M18+$E$19*M19+$E$20*M20)/$E$21</f>
        <v>4.1422893542418615</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1.1254531698617924</v>
      </c>
      <c r="F23" s="66">
        <v>665</v>
      </c>
      <c r="G23" s="75">
        <v>2.5495826433223664E-2</v>
      </c>
      <c r="H23" s="78">
        <v>-2.4999493430253317</v>
      </c>
      <c r="I23" s="78">
        <v>1.0895561454530966</v>
      </c>
      <c r="J23" s="78">
        <v>1.0532780911702622</v>
      </c>
      <c r="K23" s="78">
        <v>2.3041706249523397</v>
      </c>
      <c r="L23" s="78"/>
      <c r="M23" s="96">
        <v>3.9582279788475061</v>
      </c>
    </row>
    <row r="24" spans="1:15" ht="12.75" customHeight="1" x14ac:dyDescent="0.2">
      <c r="A24" s="62" t="s">
        <v>14</v>
      </c>
      <c r="B24" s="22" t="s">
        <v>9</v>
      </c>
      <c r="C24" s="22" t="s">
        <v>21</v>
      </c>
      <c r="D24" s="23">
        <v>37816</v>
      </c>
      <c r="E24" s="142">
        <v>2.7107407297037001</v>
      </c>
      <c r="F24" s="143">
        <v>2333</v>
      </c>
      <c r="G24" s="13">
        <v>1.0822861306291953</v>
      </c>
      <c r="H24" s="13">
        <v>-1.040953666542388</v>
      </c>
      <c r="I24" s="13">
        <v>4.2880050930056868</v>
      </c>
      <c r="J24" s="13">
        <v>3.2344025581579228</v>
      </c>
      <c r="K24" s="13">
        <v>3.1437422546809701</v>
      </c>
      <c r="L24" s="138">
        <v>1.2598482825484814</v>
      </c>
      <c r="M24" s="13">
        <v>2.1465748480121505</v>
      </c>
    </row>
    <row r="25" spans="1:15" ht="12.75" customHeight="1" x14ac:dyDescent="0.2">
      <c r="A25" s="32" t="s">
        <v>40</v>
      </c>
      <c r="B25" s="33" t="s">
        <v>9</v>
      </c>
      <c r="C25" s="37"/>
      <c r="D25" s="38"/>
      <c r="E25" s="70">
        <f>SUM(E23:E24)</f>
        <v>3.8361938995654925</v>
      </c>
      <c r="F25" s="36">
        <f>SUM(F23:F24)</f>
        <v>2998</v>
      </c>
      <c r="G25" s="133">
        <f>($E$23*G23+$E$24*G24)/$E$25</f>
        <v>0.77224757969169489</v>
      </c>
      <c r="H25" s="134">
        <f>($E$23*H23+$E$24*H24)/$E$25</f>
        <v>-1.468990244437568</v>
      </c>
      <c r="I25" s="134">
        <f>($E$23*I23+$E$24*I24)/$E$25</f>
        <v>3.34965197506973</v>
      </c>
      <c r="J25" s="134">
        <f>($E$23*J23+$E$24*J24)/$E$25</f>
        <v>2.594509604490379</v>
      </c>
      <c r="K25" s="134">
        <f>($E$23*K23+$E$24*K24)/$E$25</f>
        <v>2.8974307864021789</v>
      </c>
      <c r="L25" s="134">
        <f>L24</f>
        <v>1.2598482825484814</v>
      </c>
      <c r="M25" s="135">
        <f>($E$23*M23+$E$24*M24)/$E$25</f>
        <v>2.6780732060642896</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107.32311965437158</v>
      </c>
      <c r="F27" s="36">
        <f>F25+F21</f>
        <v>124076</v>
      </c>
      <c r="G27" s="86">
        <f>($E$21*G21+$E$25*G25)/$E$27</f>
        <v>2.2797628379290118</v>
      </c>
      <c r="H27" s="86">
        <f t="shared" ref="H27:M27" si="0">($E$21*H21+$E$25*H25)/$E$27</f>
        <v>3.8586407286179125</v>
      </c>
      <c r="I27" s="86">
        <f t="shared" si="0"/>
        <v>6.4439602615338938</v>
      </c>
      <c r="J27" s="86">
        <f t="shared" si="0"/>
        <v>5.5988333844725124</v>
      </c>
      <c r="K27" s="86">
        <f t="shared" si="0"/>
        <v>4.6953111950108752</v>
      </c>
      <c r="L27" s="86">
        <f>($E$21*L21+$E$25*L25)/$E$27</f>
        <v>3.3150798720547807</v>
      </c>
      <c r="M27" s="86">
        <f t="shared" si="0"/>
        <v>4.0899519168530372</v>
      </c>
    </row>
    <row r="28" spans="1:15" s="20" customFormat="1" ht="26.25" customHeight="1" x14ac:dyDescent="0.2">
      <c r="A28" s="211" t="s">
        <v>43</v>
      </c>
      <c r="B28" s="211"/>
      <c r="C28" s="211"/>
      <c r="D28" s="211"/>
      <c r="E28" s="72">
        <f>SUM(E10,E27)</f>
        <v>244.05971231429129</v>
      </c>
      <c r="F28" s="55">
        <f>SUM(F10, F27)</f>
        <v>234069</v>
      </c>
      <c r="G28" s="185"/>
      <c r="H28" s="212"/>
      <c r="I28" s="213"/>
      <c r="J28" s="213"/>
      <c r="K28" s="213"/>
      <c r="L28" s="213"/>
      <c r="M28" s="21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61.481000000000002</v>
      </c>
      <c r="F31" s="106">
        <v>12589</v>
      </c>
      <c r="G31" s="107">
        <v>1.57</v>
      </c>
      <c r="H31" s="107">
        <v>2.2799999999999998</v>
      </c>
      <c r="I31" s="107">
        <v>4</v>
      </c>
      <c r="J31" s="107">
        <v>3.61</v>
      </c>
      <c r="K31" s="107">
        <v>3.77</v>
      </c>
      <c r="L31" s="107">
        <v>3.93</v>
      </c>
      <c r="M31" s="108">
        <v>7.26</v>
      </c>
    </row>
    <row r="32" spans="1:15" ht="31.5" customHeight="1" x14ac:dyDescent="0.2">
      <c r="A32" s="215" t="s">
        <v>31</v>
      </c>
      <c r="B32" s="216"/>
      <c r="C32" s="216"/>
      <c r="D32" s="217"/>
      <c r="E32" s="115">
        <f>E28+E31</f>
        <v>305.54071231429128</v>
      </c>
      <c r="F32" s="116">
        <f>F28+F31</f>
        <v>246658</v>
      </c>
      <c r="G32" s="117"/>
      <c r="H32" s="118"/>
      <c r="I32" s="118"/>
      <c r="J32" s="118"/>
      <c r="K32" s="118"/>
      <c r="L32" s="118"/>
      <c r="M32" s="118"/>
    </row>
    <row r="33" spans="1:13" ht="41.25" customHeight="1" x14ac:dyDescent="0.2">
      <c r="A33" s="198" t="s">
        <v>53</v>
      </c>
      <c r="B33" s="199"/>
      <c r="C33" s="199"/>
      <c r="D33" s="199"/>
      <c r="E33" s="199"/>
      <c r="F33" s="199"/>
      <c r="G33" s="199"/>
      <c r="H33" s="199"/>
      <c r="I33" s="199"/>
      <c r="J33" s="199"/>
      <c r="K33" s="199"/>
      <c r="L33" s="199"/>
      <c r="M33" s="200"/>
    </row>
    <row r="34" spans="1:13" s="4" customFormat="1" ht="24" customHeight="1" x14ac:dyDescent="0.2">
      <c r="A34" s="201" t="s">
        <v>29</v>
      </c>
      <c r="B34" s="202"/>
      <c r="C34" s="202"/>
      <c r="D34" s="202"/>
      <c r="E34" s="202"/>
      <c r="F34" s="202"/>
      <c r="G34" s="202"/>
      <c r="H34" s="202"/>
      <c r="I34" s="202"/>
      <c r="J34" s="202"/>
      <c r="K34" s="202"/>
      <c r="L34" s="202"/>
      <c r="M34" s="203"/>
    </row>
    <row r="35" spans="1:13" s="4" customFormat="1" ht="24" customHeight="1" x14ac:dyDescent="0.2">
      <c r="A35" s="182" t="s">
        <v>49</v>
      </c>
      <c r="B35" s="183"/>
      <c r="C35" s="183"/>
      <c r="D35" s="183"/>
      <c r="E35" s="183"/>
      <c r="F35" s="183"/>
      <c r="G35" s="183"/>
      <c r="H35" s="183"/>
      <c r="I35" s="183"/>
      <c r="J35" s="183"/>
      <c r="K35" s="183"/>
      <c r="L35" s="183"/>
      <c r="M35" s="184"/>
    </row>
    <row r="36" spans="1:13" ht="22.5" customHeight="1" x14ac:dyDescent="0.2">
      <c r="B36" s="11"/>
      <c r="C36" s="11"/>
      <c r="D36" s="11"/>
      <c r="E36" s="204" t="s">
        <v>46</v>
      </c>
      <c r="F36" s="205"/>
      <c r="G36" s="89">
        <f>($E$10*G10+$E$21*G21+$E$25*G25+$E$31*G31)/$E$32</f>
        <v>1.7656595786107419</v>
      </c>
      <c r="H36" s="89">
        <f t="shared" ref="H36:M36" si="1">($E$10*H10+$E$21*H21+$E$25*H25+$E$31*H31)/$E$32</f>
        <v>2.9359933822214579</v>
      </c>
      <c r="I36" s="89">
        <f t="shared" si="1"/>
        <v>4.9678621239962331</v>
      </c>
      <c r="J36" s="89">
        <f t="shared" si="1"/>
        <v>4.3111330565161081</v>
      </c>
      <c r="K36" s="89">
        <f t="shared" si="1"/>
        <v>4.053063853222894</v>
      </c>
      <c r="L36" s="89">
        <f t="shared" si="1"/>
        <v>3.6025766061170805</v>
      </c>
      <c r="M36" s="89">
        <f t="shared" si="1"/>
        <v>5.3050937327871646</v>
      </c>
    </row>
    <row r="37" spans="1:13" ht="16.5" customHeight="1" x14ac:dyDescent="0.2">
      <c r="B37" s="10"/>
      <c r="C37" s="10"/>
      <c r="D37" s="10"/>
      <c r="E37" s="16"/>
      <c r="F37" s="119" t="s">
        <v>54</v>
      </c>
      <c r="G37" s="90"/>
      <c r="H37" s="90">
        <f>H36-'JUL-2015'!H36</f>
        <v>-3.0656400150653047</v>
      </c>
      <c r="I37" s="90">
        <f>I36-'JUL-2015'!I36</f>
        <v>-0.76593041161745834</v>
      </c>
      <c r="J37" s="90">
        <f>J36-'JUL-2015'!J36</f>
        <v>-1.1805666477403243</v>
      </c>
      <c r="K37" s="90">
        <f>K36-'JUL-2015'!K36</f>
        <v>-0.60702173214723842</v>
      </c>
      <c r="L37" s="90">
        <f>L36-'JUL-2015'!L36</f>
        <v>-0.31041958434729944</v>
      </c>
      <c r="M37" s="90">
        <f>M36-'JUL-2015'!M36</f>
        <v>-0.25430361511773736</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85</v>
      </c>
      <c r="B41" s="92"/>
      <c r="C41" s="92"/>
      <c r="D41" s="20"/>
      <c r="E41" s="93">
        <f>E32-'DEC-2014'!E35</f>
        <v>24.834132346210083</v>
      </c>
      <c r="F41" s="94">
        <f>E41/'DEC-2014'!E35</f>
        <v>8.8470075582246566E-2</v>
      </c>
      <c r="H41" s="6"/>
      <c r="I41" s="6"/>
      <c r="J41" s="6"/>
      <c r="K41" s="6"/>
      <c r="L41" s="6"/>
      <c r="M41" s="6"/>
    </row>
    <row r="42" spans="1:13" x14ac:dyDescent="0.2">
      <c r="A42" s="20" t="s">
        <v>86</v>
      </c>
      <c r="B42" s="92"/>
      <c r="C42" s="92"/>
      <c r="D42" s="20"/>
      <c r="E42" s="95">
        <f>F32-'DEC-2014'!F35</f>
        <v>10775</v>
      </c>
      <c r="F42" s="94">
        <f>E42/'DEC-2014'!F35</f>
        <v>4.5679425817036413E-2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DEC-2014</vt:lpstr>
      <vt:lpstr>JAN-2015</vt:lpstr>
      <vt:lpstr>FEB-2015</vt:lpstr>
      <vt:lpstr>MAR-2015</vt:lpstr>
      <vt:lpstr>APR-2015</vt:lpstr>
      <vt:lpstr>MAI-2015</vt:lpstr>
      <vt:lpstr>JUN-2015</vt:lpstr>
      <vt:lpstr>JUL-2015</vt:lpstr>
      <vt:lpstr>AUG-2015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2015-02-24T10:12:58Z</cp:lastPrinted>
  <dcterms:created xsi:type="dcterms:W3CDTF">2007-05-09T12:50:46Z</dcterms:created>
  <dcterms:modified xsi:type="dcterms:W3CDTF">2015-09-16T06:41:08Z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