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
  </bookViews>
  <sheets>
    <sheet name="Dec-2016" sheetId="57" r:id="rId1"/>
    <sheet name="Jan-2017" sheetId="58" r:id="rId2"/>
  </sheets>
  <calcPr calcId="152511"/>
</workbook>
</file>

<file path=xl/calcChain.xml><?xml version="1.0" encoding="utf-8"?>
<calcChain xmlns="http://schemas.openxmlformats.org/spreadsheetml/2006/main">
  <c r="E47" i="58"/>
  <c r="G26"/>
  <c r="M26"/>
  <c r="H26"/>
  <c r="G30"/>
  <c r="G14"/>
  <c r="G7"/>
  <c r="F30" l="1"/>
  <c r="E30"/>
  <c r="L30" s="1"/>
  <c r="L26"/>
  <c r="F26"/>
  <c r="E26"/>
  <c r="L14"/>
  <c r="J14"/>
  <c r="F14"/>
  <c r="E14"/>
  <c r="M7"/>
  <c r="F7"/>
  <c r="E7"/>
  <c r="F32" l="1"/>
  <c r="F33" s="1"/>
  <c r="F37" s="1"/>
  <c r="F47" s="1"/>
  <c r="H30"/>
  <c r="K30"/>
  <c r="E32"/>
  <c r="E33" s="1"/>
  <c r="E37" s="1"/>
  <c r="E46" s="1"/>
  <c r="F46" s="1"/>
  <c r="K14"/>
  <c r="J26"/>
  <c r="I30"/>
  <c r="M30"/>
  <c r="I26"/>
  <c r="H14"/>
  <c r="K26"/>
  <c r="J30"/>
  <c r="I14"/>
  <c r="M14"/>
  <c r="M26" i="57"/>
  <c r="L26"/>
  <c r="K26"/>
  <c r="J26"/>
  <c r="I26"/>
  <c r="H26"/>
  <c r="G26"/>
  <c r="L14"/>
  <c r="M14"/>
  <c r="K14"/>
  <c r="J14"/>
  <c r="I14"/>
  <c r="H14"/>
  <c r="G14"/>
  <c r="F30"/>
  <c r="E30"/>
  <c r="L30" s="1"/>
  <c r="F26"/>
  <c r="E26"/>
  <c r="F14"/>
  <c r="E14"/>
  <c r="M7"/>
  <c r="F7"/>
  <c r="E7"/>
  <c r="H32" i="58" l="1"/>
  <c r="K32"/>
  <c r="L32"/>
  <c r="I32"/>
  <c r="J32"/>
  <c r="G32"/>
  <c r="L41"/>
  <c r="L42" s="1"/>
  <c r="I41"/>
  <c r="I42" s="1"/>
  <c r="H41"/>
  <c r="H42" s="1"/>
  <c r="K41"/>
  <c r="K42" s="1"/>
  <c r="J41"/>
  <c r="J42" s="1"/>
  <c r="M32"/>
  <c r="G41"/>
  <c r="M41"/>
  <c r="M42" s="1"/>
  <c r="G30" i="57"/>
  <c r="H30"/>
  <c r="K30"/>
  <c r="E32"/>
  <c r="E33" s="1"/>
  <c r="E37" s="1"/>
  <c r="F32"/>
  <c r="F33" s="1"/>
  <c r="F37" s="1"/>
  <c r="J32"/>
  <c r="I30"/>
  <c r="M30"/>
  <c r="J30"/>
  <c r="M32" l="1"/>
  <c r="H32"/>
  <c r="L32"/>
  <c r="M41"/>
  <c r="K32"/>
  <c r="G32"/>
  <c r="I32"/>
  <c r="I41"/>
  <c r="K41"/>
  <c r="G41"/>
  <c r="H41"/>
  <c r="J41"/>
  <c r="L41"/>
</calcChain>
</file>

<file path=xl/sharedStrings.xml><?xml version="1.0" encoding="utf-8"?>
<sst xmlns="http://schemas.openxmlformats.org/spreadsheetml/2006/main" count="172" uniqueCount="62">
  <si>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</si>
  <si>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</si>
  <si>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</si>
  <si>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</si>
  <si>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</si>
  <si>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</si>
  <si>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</si>
  <si>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</si>
  <si>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</si>
  <si>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</si>
  <si>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</si>
  <si>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</si>
  <si>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</si>
  <si>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</si>
  <si>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</si>
  <si>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</si>
  <si>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</si>
  <si>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</si>
  <si>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</si>
  <si>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</si>
  <si>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</si>
  <si>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</si>
  <si>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</si>
  <si>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</si>
  <si>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</si>
  <si>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</si>
  <si>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</si>
  <si>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</si>
  <si>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</si>
  <si>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</si>
  <si>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</si>
  <si>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</si>
  <si>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</si>
  <si>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</si>
  <si>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</si>
  <si>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</si>
  <si>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</si>
  <si>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</si>
  <si>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</si>
  <si>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</si>
  <si>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</si>
  <si>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</si>
  <si>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</si>
  <si>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</si>
  <si>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</si>
  <si>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</si>
  <si>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</si>
  <si>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</si>
  <si>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</si>
  <si>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</si>
  <si>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</si>
  <si>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</si>
  <si>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</si>
  <si>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</si>
  <si>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</si>
  <si>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</si>
  <si>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</si>
  <si>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</si>
  <si>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</si>
  <si>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Pārskats par privāto pensiju fondu (PENSIJU 3.LĪMENIS) pensiju plāniem  01.01.2017</t>
  </si>
  <si>
    <t>Aktīvu pieaugums 1M 2017</t>
  </si>
  <si>
    <t>Dalībnieku skaita pieaugums 1M 2017</t>
  </si>
</sst>
</file>

<file path=xl/styles.xml><?xml version="1.0" encoding="utf-8"?>
<styleSheet xmlns="http://schemas.openxmlformats.org/spreadsheetml/2006/main">
  <numFmts count="2">
    <numFmt numFmtId="164" formatCode="#,##0.000"/>
    <numFmt numFmtId="165" formatCode="0.000"/>
  </numFmts>
  <fonts count="20">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82">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172" t="s">
        <v>56</v>
      </c>
      <c r="B1" s="172"/>
      <c r="C1" s="172"/>
      <c r="D1" s="172"/>
      <c r="E1" s="172"/>
      <c r="F1" s="172"/>
      <c r="G1" s="172"/>
      <c r="H1" s="172"/>
      <c r="I1" s="172"/>
      <c r="J1" s="172"/>
      <c r="K1" s="172"/>
      <c r="L1" s="172"/>
      <c r="M1" s="172"/>
    </row>
    <row r="2" spans="1:13" ht="24" customHeight="1">
      <c r="A2" s="173" t="s">
        <v>0</v>
      </c>
      <c r="B2" s="174" t="s">
        <v>10</v>
      </c>
      <c r="C2" s="175" t="s">
        <v>15</v>
      </c>
      <c r="D2" s="176" t="s">
        <v>29</v>
      </c>
      <c r="E2" s="177" t="s">
        <v>43</v>
      </c>
      <c r="F2" s="178" t="s">
        <v>1</v>
      </c>
      <c r="G2" s="179" t="s">
        <v>2</v>
      </c>
      <c r="H2" s="180"/>
      <c r="I2" s="180"/>
      <c r="J2" s="180"/>
      <c r="K2" s="180"/>
      <c r="L2" s="180"/>
      <c r="M2" s="181"/>
    </row>
    <row r="3" spans="1:13" ht="42.75" customHeight="1">
      <c r="A3" s="173"/>
      <c r="B3" s="174"/>
      <c r="C3" s="175"/>
      <c r="D3" s="176"/>
      <c r="E3" s="177"/>
      <c r="F3" s="178"/>
      <c r="G3" s="67" t="s">
        <v>40</v>
      </c>
      <c r="H3" s="124" t="s">
        <v>3</v>
      </c>
      <c r="I3" s="124" t="s">
        <v>4</v>
      </c>
      <c r="J3" s="124" t="s">
        <v>5</v>
      </c>
      <c r="K3" s="124" t="s">
        <v>6</v>
      </c>
      <c r="L3" s="66" t="s">
        <v>41</v>
      </c>
      <c r="M3" s="125" t="s">
        <v>7</v>
      </c>
    </row>
    <row r="4" spans="1:13" ht="26.25" customHeight="1">
      <c r="A4" s="158" t="s">
        <v>38</v>
      </c>
      <c r="B4" s="159"/>
      <c r="C4" s="159"/>
      <c r="D4" s="159"/>
      <c r="E4" s="159"/>
      <c r="F4" s="159"/>
      <c r="G4" s="159"/>
      <c r="H4" s="159"/>
      <c r="I4" s="159"/>
      <c r="J4" s="159"/>
      <c r="K4" s="159"/>
      <c r="L4" s="159"/>
      <c r="M4" s="160"/>
    </row>
    <row r="5" spans="1:13" ht="23.25" customHeight="1">
      <c r="A5" s="161" t="s">
        <v>53</v>
      </c>
      <c r="B5" s="162"/>
      <c r="C5" s="162"/>
      <c r="D5" s="162"/>
      <c r="E5" s="162"/>
      <c r="F5" s="162"/>
      <c r="G5" s="162"/>
      <c r="H5" s="162"/>
      <c r="I5" s="162"/>
      <c r="J5" s="162"/>
      <c r="K5" s="162"/>
      <c r="L5" s="162"/>
      <c r="M5" s="163"/>
    </row>
    <row r="6" spans="1:13">
      <c r="A6" s="53" t="s">
        <v>52</v>
      </c>
      <c r="B6" s="12" t="s">
        <v>8</v>
      </c>
      <c r="C6" s="123">
        <v>0</v>
      </c>
      <c r="D6" s="23">
        <v>42285</v>
      </c>
      <c r="E6" s="86">
        <v>4.2301999999999997E-4</v>
      </c>
      <c r="F6" s="59">
        <v>2</v>
      </c>
      <c r="G6" s="68"/>
      <c r="H6" s="85"/>
      <c r="I6" s="85"/>
      <c r="J6" s="85"/>
      <c r="K6" s="85"/>
      <c r="L6" s="85"/>
      <c r="M6" s="85">
        <v>-2.9893659490487501</v>
      </c>
    </row>
    <row r="7" spans="1:13" ht="21" customHeight="1">
      <c r="A7" s="149" t="s">
        <v>55</v>
      </c>
      <c r="B7" s="150"/>
      <c r="C7" s="150"/>
      <c r="D7" s="151"/>
      <c r="E7" s="130">
        <f>SUM(E6:E6)</f>
        <v>4.2301999999999997E-4</v>
      </c>
      <c r="F7" s="131">
        <f>SUM(F6:F6)</f>
        <v>2</v>
      </c>
      <c r="G7" s="102"/>
      <c r="H7" s="103"/>
      <c r="I7" s="103"/>
      <c r="J7" s="103"/>
      <c r="K7" s="103"/>
      <c r="L7" s="103"/>
      <c r="M7" s="104">
        <f>M6</f>
        <v>-2.9893659490487501</v>
      </c>
    </row>
    <row r="8" spans="1:13">
      <c r="A8" s="118"/>
      <c r="B8" s="119"/>
      <c r="C8" s="119"/>
      <c r="D8" s="120"/>
      <c r="E8" s="121"/>
      <c r="F8" s="122"/>
      <c r="G8" s="114"/>
      <c r="H8" s="114"/>
      <c r="I8" s="114"/>
      <c r="J8" s="114"/>
      <c r="K8" s="115"/>
      <c r="L8" s="116"/>
      <c r="M8" s="117"/>
    </row>
    <row r="9" spans="1:13" ht="23.25" customHeight="1">
      <c r="A9" s="164" t="s">
        <v>33</v>
      </c>
      <c r="B9" s="165"/>
      <c r="C9" s="165"/>
      <c r="D9" s="165"/>
      <c r="E9" s="165"/>
      <c r="F9" s="165"/>
      <c r="G9" s="165"/>
      <c r="H9" s="165"/>
      <c r="I9" s="165"/>
      <c r="J9" s="165"/>
      <c r="K9" s="165"/>
      <c r="L9" s="165"/>
      <c r="M9" s="166"/>
    </row>
    <row r="10" spans="1:13" s="14" customFormat="1">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c r="A14" s="152" t="s">
        <v>35</v>
      </c>
      <c r="B14" s="153"/>
      <c r="C14" s="153"/>
      <c r="D14" s="154"/>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c r="A15" s="50"/>
      <c r="B15" s="37"/>
      <c r="C15" s="37"/>
      <c r="D15" s="38"/>
      <c r="E15" s="39"/>
      <c r="F15" s="40"/>
      <c r="G15" s="29"/>
      <c r="H15" s="29"/>
      <c r="I15" s="29"/>
      <c r="J15" s="29"/>
      <c r="K15" s="29"/>
      <c r="L15" s="29"/>
      <c r="M15" s="93"/>
    </row>
    <row r="16" spans="1:13" ht="21" customHeight="1">
      <c r="A16" s="167" t="s">
        <v>34</v>
      </c>
      <c r="B16" s="167"/>
      <c r="C16" s="167"/>
      <c r="D16" s="167"/>
      <c r="E16" s="167"/>
      <c r="F16" s="167"/>
      <c r="G16" s="167"/>
      <c r="H16" s="167"/>
      <c r="I16" s="167"/>
      <c r="J16" s="167"/>
      <c r="K16" s="167"/>
      <c r="L16" s="167"/>
      <c r="M16" s="167"/>
    </row>
    <row r="17" spans="1:15">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c r="A31" s="51"/>
      <c r="B31" s="15"/>
      <c r="C31" s="15"/>
      <c r="D31" s="42"/>
      <c r="E31" s="64"/>
      <c r="F31" s="28"/>
      <c r="G31" s="73"/>
      <c r="H31" s="71"/>
      <c r="I31" s="71"/>
      <c r="J31" s="71"/>
      <c r="K31" s="71"/>
      <c r="L31" s="71"/>
      <c r="M31" s="72"/>
    </row>
    <row r="32" spans="1:15" s="20" customFormat="1" ht="21" customHeight="1">
      <c r="A32" s="155" t="s">
        <v>36</v>
      </c>
      <c r="B32" s="156"/>
      <c r="C32" s="156"/>
      <c r="D32" s="157"/>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c r="A33" s="168" t="s">
        <v>37</v>
      </c>
      <c r="B33" s="168"/>
      <c r="C33" s="168"/>
      <c r="D33" s="168"/>
      <c r="E33" s="65">
        <f>SUM(E7,E14,E32)</f>
        <v>315.69241218125705</v>
      </c>
      <c r="F33" s="48">
        <f>SUM(F7,F14, F32)</f>
        <v>259434</v>
      </c>
      <c r="G33" s="129"/>
      <c r="H33" s="169"/>
      <c r="I33" s="170"/>
      <c r="J33" s="170"/>
      <c r="K33" s="170"/>
      <c r="L33" s="170"/>
      <c r="M33" s="171"/>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c r="A37" s="138" t="s">
        <v>26</v>
      </c>
      <c r="B37" s="139"/>
      <c r="C37" s="139"/>
      <c r="D37" s="140"/>
      <c r="E37" s="96">
        <f>E33+E36</f>
        <v>380.59641218125705</v>
      </c>
      <c r="F37" s="97">
        <f>F33+F36</f>
        <v>272237</v>
      </c>
      <c r="G37" s="98"/>
      <c r="H37" s="99"/>
      <c r="I37" s="99"/>
      <c r="J37" s="99"/>
      <c r="K37" s="99"/>
      <c r="L37" s="99"/>
      <c r="M37" s="99"/>
    </row>
    <row r="38" spans="1:13" ht="41.25" customHeight="1">
      <c r="A38" s="141" t="s">
        <v>44</v>
      </c>
      <c r="B38" s="142"/>
      <c r="C38" s="142"/>
      <c r="D38" s="142"/>
      <c r="E38" s="142"/>
      <c r="F38" s="142"/>
      <c r="G38" s="142"/>
      <c r="H38" s="142"/>
      <c r="I38" s="142"/>
      <c r="J38" s="142"/>
      <c r="K38" s="142"/>
      <c r="L38" s="142"/>
      <c r="M38" s="143"/>
    </row>
    <row r="39" spans="1:13" s="4" customFormat="1" ht="24" customHeight="1">
      <c r="A39" s="144" t="s">
        <v>24</v>
      </c>
      <c r="B39" s="145"/>
      <c r="C39" s="145"/>
      <c r="D39" s="145"/>
      <c r="E39" s="145"/>
      <c r="F39" s="145"/>
      <c r="G39" s="145"/>
      <c r="H39" s="145"/>
      <c r="I39" s="145"/>
      <c r="J39" s="145"/>
      <c r="K39" s="145"/>
      <c r="L39" s="145"/>
      <c r="M39" s="146"/>
    </row>
    <row r="40" spans="1:13" s="4" customFormat="1" ht="24" customHeight="1">
      <c r="A40" s="126" t="s">
        <v>42</v>
      </c>
      <c r="B40" s="127"/>
      <c r="C40" s="127"/>
      <c r="D40" s="127"/>
      <c r="E40" s="127"/>
      <c r="F40" s="127"/>
      <c r="G40" s="127"/>
      <c r="H40" s="127"/>
      <c r="I40" s="127"/>
      <c r="J40" s="127"/>
      <c r="K40" s="127"/>
      <c r="L40" s="127"/>
      <c r="M40" s="128"/>
    </row>
    <row r="41" spans="1:13" ht="22.5" customHeight="1">
      <c r="B41" s="11"/>
      <c r="C41" s="11"/>
      <c r="D41" s="11"/>
      <c r="E41" s="147" t="s">
        <v>39</v>
      </c>
      <c r="F41" s="148"/>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57</v>
      </c>
      <c r="B46" s="81"/>
      <c r="C46" s="81"/>
      <c r="D46" s="20"/>
      <c r="E46" s="82">
        <v>50.19896143382789</v>
      </c>
      <c r="F46" s="83">
        <v>0.1519350749234511</v>
      </c>
      <c r="H46" s="6"/>
      <c r="I46" s="6"/>
      <c r="J46" s="6"/>
      <c r="K46" s="6"/>
      <c r="L46" s="6"/>
      <c r="M46" s="6"/>
    </row>
    <row r="47" spans="1:13">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c r="A1" s="172" t="s">
        <v>59</v>
      </c>
      <c r="B1" s="172"/>
      <c r="C1" s="172"/>
      <c r="D1" s="172"/>
      <c r="E1" s="172"/>
      <c r="F1" s="172"/>
      <c r="G1" s="172"/>
      <c r="H1" s="172"/>
      <c r="I1" s="172"/>
      <c r="J1" s="172"/>
      <c r="K1" s="172"/>
      <c r="L1" s="172"/>
      <c r="M1" s="172"/>
    </row>
    <row r="2" spans="1:13" ht="24" customHeight="1">
      <c r="A2" s="173" t="s">
        <v>0</v>
      </c>
      <c r="B2" s="174" t="s">
        <v>10</v>
      </c>
      <c r="C2" s="175" t="s">
        <v>15</v>
      </c>
      <c r="D2" s="176" t="s">
        <v>29</v>
      </c>
      <c r="E2" s="177" t="s">
        <v>43</v>
      </c>
      <c r="F2" s="178" t="s">
        <v>1</v>
      </c>
      <c r="G2" s="179" t="s">
        <v>2</v>
      </c>
      <c r="H2" s="180"/>
      <c r="I2" s="180"/>
      <c r="J2" s="180"/>
      <c r="K2" s="180"/>
      <c r="L2" s="180"/>
      <c r="M2" s="181"/>
    </row>
    <row r="3" spans="1:13" ht="42.75" customHeight="1">
      <c r="A3" s="173"/>
      <c r="B3" s="174"/>
      <c r="C3" s="175"/>
      <c r="D3" s="176"/>
      <c r="E3" s="177"/>
      <c r="F3" s="178"/>
      <c r="G3" s="67" t="s">
        <v>40</v>
      </c>
      <c r="H3" s="132" t="s">
        <v>3</v>
      </c>
      <c r="I3" s="132" t="s">
        <v>4</v>
      </c>
      <c r="J3" s="132" t="s">
        <v>5</v>
      </c>
      <c r="K3" s="132" t="s">
        <v>6</v>
      </c>
      <c r="L3" s="66" t="s">
        <v>41</v>
      </c>
      <c r="M3" s="133" t="s">
        <v>7</v>
      </c>
    </row>
    <row r="4" spans="1:13" ht="26.25" customHeight="1">
      <c r="A4" s="158" t="s">
        <v>38</v>
      </c>
      <c r="B4" s="159"/>
      <c r="C4" s="159"/>
      <c r="D4" s="159"/>
      <c r="E4" s="159"/>
      <c r="F4" s="159"/>
      <c r="G4" s="159"/>
      <c r="H4" s="159"/>
      <c r="I4" s="159"/>
      <c r="J4" s="159"/>
      <c r="K4" s="159"/>
      <c r="L4" s="159"/>
      <c r="M4" s="160"/>
    </row>
    <row r="5" spans="1:13" ht="23.25" customHeight="1">
      <c r="A5" s="161" t="s">
        <v>53</v>
      </c>
      <c r="B5" s="162"/>
      <c r="C5" s="162"/>
      <c r="D5" s="162"/>
      <c r="E5" s="162"/>
      <c r="F5" s="162"/>
      <c r="G5" s="162"/>
      <c r="H5" s="162"/>
      <c r="I5" s="162"/>
      <c r="J5" s="162"/>
      <c r="K5" s="162"/>
      <c r="L5" s="162"/>
      <c r="M5" s="163"/>
    </row>
    <row r="6" spans="1:13">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c r="A7" s="149" t="s">
        <v>55</v>
      </c>
      <c r="B7" s="150"/>
      <c r="C7" s="150"/>
      <c r="D7" s="151"/>
      <c r="E7" s="130">
        <f>SUM(E6:E6)</f>
        <v>4.7197000000000005E-4</v>
      </c>
      <c r="F7" s="131">
        <f>SUM(F6:F6)</f>
        <v>2</v>
      </c>
      <c r="G7" s="102">
        <f>G6</f>
        <v>-0.13580738959600991</v>
      </c>
      <c r="H7" s="103"/>
      <c r="I7" s="103"/>
      <c r="J7" s="103"/>
      <c r="K7" s="103"/>
      <c r="L7" s="103"/>
      <c r="M7" s="104">
        <f>M6</f>
        <v>-2.8649327734304619</v>
      </c>
    </row>
    <row r="8" spans="1:13">
      <c r="A8" s="118"/>
      <c r="B8" s="119"/>
      <c r="C8" s="119"/>
      <c r="D8" s="120"/>
      <c r="E8" s="121"/>
      <c r="F8" s="122"/>
      <c r="G8" s="114"/>
      <c r="H8" s="114"/>
      <c r="I8" s="114"/>
      <c r="J8" s="114"/>
      <c r="K8" s="115"/>
      <c r="L8" s="116"/>
      <c r="M8" s="117"/>
    </row>
    <row r="9" spans="1:13" ht="23.25" customHeight="1">
      <c r="A9" s="164" t="s">
        <v>33</v>
      </c>
      <c r="B9" s="165"/>
      <c r="C9" s="165"/>
      <c r="D9" s="165"/>
      <c r="E9" s="165"/>
      <c r="F9" s="165"/>
      <c r="G9" s="165"/>
      <c r="H9" s="165"/>
      <c r="I9" s="165"/>
      <c r="J9" s="165"/>
      <c r="K9" s="165"/>
      <c r="L9" s="165"/>
      <c r="M9" s="166"/>
    </row>
    <row r="10" spans="1:13" s="14" customFormat="1">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c r="A14" s="152" t="s">
        <v>35</v>
      </c>
      <c r="B14" s="153"/>
      <c r="C14" s="153"/>
      <c r="D14" s="154"/>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c r="A15" s="50"/>
      <c r="B15" s="37"/>
      <c r="C15" s="37"/>
      <c r="D15" s="38"/>
      <c r="E15" s="39"/>
      <c r="F15" s="40"/>
      <c r="G15" s="29"/>
      <c r="H15" s="29"/>
      <c r="I15" s="29"/>
      <c r="J15" s="29"/>
      <c r="K15" s="29"/>
      <c r="L15" s="29"/>
      <c r="M15" s="93"/>
    </row>
    <row r="16" spans="1:13" ht="21" customHeight="1">
      <c r="A16" s="167" t="s">
        <v>34</v>
      </c>
      <c r="B16" s="167"/>
      <c r="C16" s="167"/>
      <c r="D16" s="167"/>
      <c r="E16" s="167"/>
      <c r="F16" s="167"/>
      <c r="G16" s="167"/>
      <c r="H16" s="167"/>
      <c r="I16" s="167"/>
      <c r="J16" s="167"/>
      <c r="K16" s="167"/>
      <c r="L16" s="167"/>
      <c r="M16" s="167"/>
    </row>
    <row r="17" spans="1:15">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c r="A27" s="51"/>
      <c r="B27" s="15"/>
      <c r="C27" s="15"/>
      <c r="D27" s="42"/>
      <c r="E27" s="64"/>
      <c r="F27" s="28"/>
      <c r="G27" s="73"/>
      <c r="H27" s="74"/>
      <c r="I27" s="74"/>
      <c r="J27" s="74"/>
      <c r="K27" s="74"/>
      <c r="L27" s="74"/>
      <c r="M27" s="75"/>
    </row>
    <row r="28" spans="1:15" ht="12.75" customHeight="1">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c r="A31" s="51"/>
      <c r="B31" s="15"/>
      <c r="C31" s="15"/>
      <c r="D31" s="42"/>
      <c r="E31" s="64"/>
      <c r="F31" s="28"/>
      <c r="G31" s="73"/>
      <c r="H31" s="71"/>
      <c r="I31" s="71"/>
      <c r="J31" s="71"/>
      <c r="K31" s="71"/>
      <c r="L31" s="71"/>
      <c r="M31" s="72"/>
    </row>
    <row r="32" spans="1:15" s="20" customFormat="1" ht="21" customHeight="1">
      <c r="A32" s="155" t="s">
        <v>36</v>
      </c>
      <c r="B32" s="156"/>
      <c r="C32" s="156"/>
      <c r="D32" s="157"/>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c r="A33" s="168" t="s">
        <v>37</v>
      </c>
      <c r="B33" s="168"/>
      <c r="C33" s="168"/>
      <c r="D33" s="168"/>
      <c r="E33" s="65">
        <f>SUM(E7,E14,E32)</f>
        <v>316.72256214309641</v>
      </c>
      <c r="F33" s="48">
        <f>SUM(F7,F14, F32)</f>
        <v>260580</v>
      </c>
      <c r="G33" s="137"/>
      <c r="H33" s="169"/>
      <c r="I33" s="170"/>
      <c r="J33" s="170"/>
      <c r="K33" s="170"/>
      <c r="L33" s="170"/>
      <c r="M33" s="171"/>
    </row>
    <row r="34" spans="1:13" s="21" customFormat="1" ht="10.5" customHeight="1">
      <c r="A34" s="52"/>
      <c r="B34" s="43"/>
      <c r="C34" s="43"/>
      <c r="D34" s="43"/>
      <c r="E34" s="44"/>
      <c r="F34" s="28"/>
      <c r="G34" s="73"/>
      <c r="H34" s="73"/>
      <c r="I34" s="73"/>
      <c r="J34" s="73"/>
      <c r="K34" s="73"/>
      <c r="L34" s="73"/>
      <c r="M34" s="77"/>
    </row>
    <row r="35" spans="1:13" ht="22.5" customHeight="1">
      <c r="A35" s="49" t="s">
        <v>22</v>
      </c>
      <c r="B35" s="45"/>
      <c r="C35" s="45"/>
      <c r="D35" s="45"/>
      <c r="E35" s="46"/>
      <c r="F35" s="47"/>
      <c r="G35" s="78"/>
      <c r="H35" s="94"/>
      <c r="I35" s="94"/>
      <c r="J35" s="94"/>
      <c r="K35" s="94"/>
      <c r="L35" s="94"/>
      <c r="M35" s="95"/>
    </row>
    <row r="36" spans="1:13" ht="39" customHeight="1" thickBot="1">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c r="A37" s="138" t="s">
        <v>26</v>
      </c>
      <c r="B37" s="139"/>
      <c r="C37" s="139"/>
      <c r="D37" s="140"/>
      <c r="E37" s="96">
        <f>E33+E36</f>
        <v>381.74356214309643</v>
      </c>
      <c r="F37" s="97">
        <f>F33+F36</f>
        <v>273398</v>
      </c>
      <c r="G37" s="98"/>
      <c r="H37" s="99"/>
      <c r="I37" s="99"/>
      <c r="J37" s="99"/>
      <c r="K37" s="99"/>
      <c r="L37" s="99"/>
      <c r="M37" s="99"/>
    </row>
    <row r="38" spans="1:13" ht="41.25" customHeight="1">
      <c r="A38" s="141" t="s">
        <v>44</v>
      </c>
      <c r="B38" s="142"/>
      <c r="C38" s="142"/>
      <c r="D38" s="142"/>
      <c r="E38" s="142"/>
      <c r="F38" s="142"/>
      <c r="G38" s="142"/>
      <c r="H38" s="142"/>
      <c r="I38" s="142"/>
      <c r="J38" s="142"/>
      <c r="K38" s="142"/>
      <c r="L38" s="142"/>
      <c r="M38" s="143"/>
    </row>
    <row r="39" spans="1:13" s="4" customFormat="1" ht="24" customHeight="1">
      <c r="A39" s="144" t="s">
        <v>24</v>
      </c>
      <c r="B39" s="145"/>
      <c r="C39" s="145"/>
      <c r="D39" s="145"/>
      <c r="E39" s="145"/>
      <c r="F39" s="145"/>
      <c r="G39" s="145"/>
      <c r="H39" s="145"/>
      <c r="I39" s="145"/>
      <c r="J39" s="145"/>
      <c r="K39" s="145"/>
      <c r="L39" s="145"/>
      <c r="M39" s="146"/>
    </row>
    <row r="40" spans="1:13" s="4" customFormat="1" ht="24" customHeight="1">
      <c r="A40" s="134" t="s">
        <v>42</v>
      </c>
      <c r="B40" s="135"/>
      <c r="C40" s="135"/>
      <c r="D40" s="135"/>
      <c r="E40" s="135"/>
      <c r="F40" s="135"/>
      <c r="G40" s="135"/>
      <c r="H40" s="135"/>
      <c r="I40" s="135"/>
      <c r="J40" s="135"/>
      <c r="K40" s="135"/>
      <c r="L40" s="135"/>
      <c r="M40" s="136"/>
    </row>
    <row r="41" spans="1:13" ht="22.5" customHeight="1">
      <c r="B41" s="11"/>
      <c r="C41" s="11"/>
      <c r="D41" s="11"/>
      <c r="E41" s="147" t="s">
        <v>39</v>
      </c>
      <c r="F41" s="148"/>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c r="E43" s="17"/>
      <c r="F43" s="60"/>
      <c r="G43" s="60"/>
      <c r="H43" s="9"/>
      <c r="I43" s="9"/>
      <c r="J43" s="9"/>
      <c r="K43" s="9"/>
      <c r="L43" s="9"/>
      <c r="M43" s="9"/>
    </row>
    <row r="44" spans="1:13">
      <c r="E44" s="18"/>
      <c r="F44" s="60"/>
      <c r="G44" s="60"/>
      <c r="H44" s="6"/>
      <c r="I44" s="6"/>
      <c r="J44" s="6"/>
      <c r="K44" s="6"/>
      <c r="L44" s="6"/>
      <c r="M44" s="6"/>
    </row>
    <row r="45" spans="1:13">
      <c r="H45" s="7"/>
      <c r="I45" s="6"/>
      <c r="J45" s="6"/>
      <c r="K45" s="6"/>
      <c r="L45" s="6"/>
      <c r="M45" s="6"/>
    </row>
    <row r="46" spans="1:13">
      <c r="A46" s="20" t="s">
        <v>60</v>
      </c>
      <c r="B46" s="81"/>
      <c r="C46" s="81"/>
      <c r="D46" s="20"/>
      <c r="E46" s="82">
        <f>E37-'Dec-2016'!E37</f>
        <v>1.147149961839375</v>
      </c>
      <c r="F46" s="83">
        <f>E46/'Dec-2016'!E37</f>
        <v>3.0140850652397924E-3</v>
      </c>
      <c r="H46" s="6"/>
      <c r="I46" s="6"/>
      <c r="J46" s="6"/>
      <c r="K46" s="6"/>
      <c r="L46" s="6"/>
      <c r="M46" s="6"/>
    </row>
    <row r="47" spans="1:13">
      <c r="A47" s="20" t="s">
        <v>61</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Dec-2016</vt:lpstr>
      <vt:lpstr>Jan-2017</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2017-02-16T09:17:05Z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